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Jennifer Ross\Desktop\Audit Excel Files (Secured)\Secured Files\"/>
    </mc:Choice>
  </mc:AlternateContent>
  <xr:revisionPtr revIDLastSave="0" documentId="13_ncr:1_{F1502E64-32FA-4E36-B1F9-A7E5E3B6688C}" xr6:coauthVersionLast="47" xr6:coauthVersionMax="47" xr10:uidLastSave="{00000000-0000-0000-0000-000000000000}"/>
  <bookViews>
    <workbookView xWindow="-120" yWindow="-120" windowWidth="20730" windowHeight="11160" xr2:uid="{A58B645D-B7D3-4E4E-8DFA-DB3AD43AAE34}"/>
  </bookViews>
  <sheets>
    <sheet name="Change 2016-2022 Nat and by LA" sheetId="1" r:id="rId1"/>
    <sheet name="Annual &amp; Cumulative Change 2016" sheetId="2" r:id="rId2"/>
    <sheet name="Decline Actual &amp; Projected in %" sheetId="10" r:id="rId3"/>
    <sheet name="Decline Actual &amp; Projected Nos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8" i="1"/>
  <c r="B38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L6" i="2" l="1"/>
  <c r="L7" i="2"/>
  <c r="M7" i="2" s="1"/>
  <c r="L8" i="2"/>
  <c r="M8" i="2" s="1"/>
  <c r="L9" i="2"/>
  <c r="M9" i="2" s="1"/>
  <c r="L10" i="2"/>
  <c r="M10" i="2" s="1"/>
  <c r="L11" i="2"/>
  <c r="M11" i="2" s="1"/>
  <c r="L5" i="2"/>
  <c r="M5" i="2" s="1"/>
  <c r="C9" i="11"/>
  <c r="C10" i="11"/>
  <c r="C11" i="11"/>
  <c r="C12" i="11"/>
  <c r="C13" i="11"/>
  <c r="C9" i="10"/>
  <c r="C11" i="10"/>
  <c r="C13" i="10"/>
  <c r="C10" i="10"/>
  <c r="C12" i="10"/>
  <c r="N7" i="2" l="1"/>
  <c r="O7" i="2" s="1"/>
  <c r="M6" i="2"/>
  <c r="N6" i="2"/>
  <c r="O6" i="2" s="1"/>
  <c r="N8" i="2" l="1"/>
  <c r="O8" i="2" s="1"/>
  <c r="N9" i="2" l="1"/>
  <c r="N10" i="2" s="1"/>
  <c r="O9" i="2"/>
  <c r="O10" i="2" l="1"/>
  <c r="N11" i="2"/>
  <c r="O11" i="2" s="1"/>
  <c r="C26" i="2"/>
  <c r="D26" i="2"/>
  <c r="E26" i="2"/>
  <c r="F26" i="2"/>
  <c r="B26" i="2"/>
  <c r="J36" i="1"/>
  <c r="I36" i="1"/>
  <c r="H38" i="1"/>
  <c r="F38" i="1"/>
  <c r="D38" i="1"/>
  <c r="C38" i="1"/>
  <c r="E38" i="1" l="1"/>
  <c r="G38" i="1"/>
  <c r="J38" i="1" s="1"/>
  <c r="I38" i="1" l="1"/>
</calcChain>
</file>

<file path=xl/sharedStrings.xml><?xml version="1.0" encoding="utf-8"?>
<sst xmlns="http://schemas.openxmlformats.org/spreadsheetml/2006/main" count="66" uniqueCount="61">
  <si>
    <t>Local Authority</t>
  </si>
  <si>
    <t>No. of childminders in each area as at July 2021</t>
  </si>
  <si>
    <t>Aberdeen City</t>
  </si>
  <si>
    <t>Aberdeenshire</t>
  </si>
  <si>
    <t>Angus</t>
  </si>
  <si>
    <t>Argyll &amp; Bute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</si>
  <si>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</si>
  <si>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</si>
  <si>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</si>
  <si>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</si>
  <si>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</si>
  <si>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</si>
  <si>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</si>
  <si>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Edinburgh City</t>
  </si>
  <si>
    <t>Falkirk</t>
  </si>
  <si>
    <t>Fife</t>
  </si>
  <si>
    <t>Glasgow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</si>
  <si>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</si>
  <si>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</si>
  <si>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</si>
  <si>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</si>
  <si>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</si>
  <si>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</si>
  <si>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</si>
  <si>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&amp; Kinross</t>
  </si>
  <si>
    <t>Renfrewshire</t>
  </si>
  <si>
    <t>Scottish Borders</t>
  </si>
  <si>
    <t>South Ayrshire</t>
  </si>
  <si>
    <t>South Lanarkshire</t>
  </si>
  <si>
    <t>Stirling</t>
  </si>
  <si>
    <t>West Dunbartonshire</t>
  </si>
  <si>
    <t>West Lothian</t>
  </si>
  <si>
    <t>No. of childminders in each area as at July 2019</t>
  </si>
  <si>
    <t>No. of childminders in each area as at July 2018</t>
  </si>
  <si>
    <t>No. of childminders in each area as at July 2017</t>
  </si>
  <si>
    <t>No. of childminders in each area as at July 2020</t>
  </si>
  <si>
    <t>Shetland Islands</t>
  </si>
  <si>
    <t xml:space="preserve">TOTAL </t>
  </si>
  <si>
    <t>Source: Early Learning and Childcare Statistics, Care Inspectorate</t>
  </si>
  <si>
    <t>Western Isles /Comhairle</t>
  </si>
  <si>
    <t>nan Eilean Siar</t>
  </si>
  <si>
    <t>No. of childminders in each area as at July 2022</t>
  </si>
  <si>
    <t>Change in numbers since last audit (2021)</t>
  </si>
  <si>
    <t>Percentage change since last audit (2021)</t>
  </si>
  <si>
    <t>Timeline</t>
  </si>
  <si>
    <t>Values</t>
  </si>
  <si>
    <t>Forecast</t>
  </si>
  <si>
    <t>%</t>
  </si>
  <si>
    <t>CHANGE IN LAST YEAR</t>
  </si>
  <si>
    <t>Number</t>
  </si>
  <si>
    <t>Annual Change (%)</t>
  </si>
  <si>
    <t>(n)</t>
  </si>
  <si>
    <t>No. of childminders in each area as at July 2016</t>
  </si>
  <si>
    <t>CHANGE SINCE 2016</t>
  </si>
  <si>
    <t>Change in numbers in last  6 years</t>
  </si>
  <si>
    <t>Percentage change in last 6 Years</t>
  </si>
  <si>
    <t>Childminding Workforce: Annual &amp; Cumulative Change Since 2016</t>
  </si>
  <si>
    <t>Annual Change (n)</t>
  </si>
  <si>
    <t>Cumulative Change Since 2016</t>
  </si>
  <si>
    <t>Sources: Actual: Early Learning and Childcare Statistics, Care Inspectorate; Projected: SCMA based on CI data</t>
  </si>
  <si>
    <t>Changes in the Childminding Workforce 2016-22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</si>
</sst>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Gill Sans MT"/>
      <family val="2"/>
    </font>
    <font>
      <i/>
      <sz val="11"/>
      <color rgb="FF000000"/>
      <name val="Calibri"/>
      <family val="2"/>
    </font>
    <font>
      <sz val="10"/>
      <name val="MS Sans Serif"/>
      <family val="2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165" fontId="7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9" fillId="0" borderId="0" xfId="0" applyFont="1"/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0" fillId="0" borderId="0" xfId="0" applyNumberFormat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5" fontId="13" fillId="2" borderId="4" xfId="0" applyNumberFormat="1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/>
    <xf numFmtId="1" fontId="0" fillId="0" borderId="0" xfId="0" applyNumberFormat="1"/>
    <xf numFmtId="17" fontId="15" fillId="0" borderId="0" xfId="0" applyNumberFormat="1" applyFont="1"/>
    <xf numFmtId="0" fontId="15" fillId="0" borderId="0" xfId="0" applyFont="1"/>
    <xf numFmtId="0" fontId="0" fillId="0" borderId="4" xfId="0" applyBorder="1"/>
    <xf numFmtId="0" fontId="6" fillId="0" borderId="4" xfId="0" applyFont="1" applyBorder="1"/>
    <xf numFmtId="0" fontId="0" fillId="0" borderId="4" xfId="0" applyBorder="1" applyAlignment="1">
      <alignment horizontal="center"/>
    </xf>
    <xf numFmtId="17" fontId="0" fillId="0" borderId="4" xfId="0" applyNumberFormat="1" applyBorder="1"/>
    <xf numFmtId="165" fontId="0" fillId="0" borderId="4" xfId="0" applyNumberFormat="1" applyBorder="1"/>
    <xf numFmtId="1" fontId="0" fillId="0" borderId="4" xfId="0" applyNumberFormat="1" applyBorder="1"/>
    <xf numFmtId="0" fontId="6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Normal" xfId="0" builtinId="0"/>
    <cellStyle name="Normal 2 3" xfId="1" xr:uid="{532773AF-8401-47A3-B390-C3925AADECE4}"/>
  </cellStyles>
  <dxfs count="3">
    <dxf>
      <numFmt numFmtId="22" formatCode="mmm\-yy"/>
    </dxf>
    <dxf>
      <numFmt numFmtId="14" formatCode="0.00%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Decline</a:t>
            </a:r>
            <a:r>
              <a:rPr lang="en-GB" b="1" baseline="0"/>
              <a:t> of Childminder Workforce in Scotland During ELC Expansion (2016 -  ):</a:t>
            </a:r>
          </a:p>
          <a:p>
            <a:pPr>
              <a:defRPr/>
            </a:pPr>
            <a:r>
              <a:rPr lang="en-GB" b="1" baseline="0">
                <a:solidFill>
                  <a:schemeClr val="accent1"/>
                </a:solidFill>
              </a:rPr>
              <a:t>Actual</a:t>
            </a:r>
            <a:r>
              <a:rPr lang="en-GB" b="1" baseline="0"/>
              <a:t> and </a:t>
            </a:r>
            <a:r>
              <a:rPr lang="en-GB" b="1" baseline="0">
                <a:solidFill>
                  <a:schemeClr val="accent2"/>
                </a:solidFill>
              </a:rPr>
              <a:t>Projected </a:t>
            </a:r>
            <a:r>
              <a:rPr lang="en-GB" b="1" baseline="0">
                <a:solidFill>
                  <a:srgbClr val="FF0000"/>
                </a:solidFill>
              </a:rPr>
              <a:t>(without intervention)</a:t>
            </a:r>
            <a:endParaRPr lang="en-GB" b="1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12883553073307696"/>
          <c:y val="2.012361650136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'Decline Actual &amp; Projected in %'!$B$1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'Decline Actual &amp; Projected in %'!$B$2:$B$13</c:f>
              <c:numCache>
                <c:formatCode>0.00%</c:formatCode>
                <c:ptCount val="12"/>
                <c:pt idx="0">
                  <c:v>-1.34E-2</c:v>
                </c:pt>
                <c:pt idx="1">
                  <c:v>3.2715376226826608E-3</c:v>
                </c:pt>
                <c:pt idx="2">
                  <c:v>-3.4782608695652174E-2</c:v>
                </c:pt>
                <c:pt idx="3">
                  <c:v>-8.2608695652173908E-2</c:v>
                </c:pt>
                <c:pt idx="4">
                  <c:v>-0.13623188405797101</c:v>
                </c:pt>
                <c:pt idx="5">
                  <c:v>-0.18913043478260869</c:v>
                </c:pt>
                <c:pt idx="6">
                  <c:v>-0.26394927536231882</c:v>
                </c:pt>
                <c:pt idx="7">
                  <c:v>-0.34891304347826085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7-40C9-BFF3-1A347B00C661}"/>
            </c:ext>
          </c:extLst>
        </c:ser>
        <c:ser>
          <c:idx val="1"/>
          <c:order val="1"/>
          <c:tx>
            <c:strRef>
              <c:f>'Decline Actual &amp; Projected in %'!$C$1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'Decline Actual &amp; Projected in %'!$A$2:$A$13</c:f>
              <c:numCache>
                <c:formatCode>mmm\-yy</c:formatCode>
                <c:ptCount val="12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  <c:pt idx="11">
                  <c:v>46204</c:v>
                </c:pt>
              </c:numCache>
            </c:numRef>
          </c:cat>
          <c:val>
            <c:numRef>
              <c:f>'Decline Actual &amp; Projected in %'!$C$2:$C$13</c:f>
              <c:numCache>
                <c:formatCode>General</c:formatCode>
                <c:ptCount val="12"/>
                <c:pt idx="7" formatCode="0.00%">
                  <c:v>-0.34886705406717172</c:v>
                </c:pt>
                <c:pt idx="8" formatCode="0.00%">
                  <c:v>-0.42236162555759127</c:v>
                </c:pt>
                <c:pt idx="9" formatCode="0.00%">
                  <c:v>-0.49585619704801082</c:v>
                </c:pt>
                <c:pt idx="10" formatCode="0.00%">
                  <c:v>-0.56935076853843036</c:v>
                </c:pt>
                <c:pt idx="11" formatCode="0.00%">
                  <c:v>-0.64284534002884985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7-40C9-BFF3-1A347B00C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73264"/>
        <c:axId val="1064473680"/>
      </c:lineChart>
      <c:catAx>
        <c:axId val="106447326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73680"/>
        <c:crosses val="autoZero"/>
        <c:auto val="1"/>
        <c:lblAlgn val="ctr"/>
        <c:lblOffset val="100"/>
        <c:noMultiLvlLbl val="0"/>
      </c:catAx>
      <c:valAx>
        <c:axId val="1064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73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Decline</a:t>
            </a:r>
            <a:r>
              <a:rPr lang="en-GB" b="1" baseline="0"/>
              <a:t> in Childminder Workforce During ELC Expansion (2016- ):</a:t>
            </a:r>
          </a:p>
          <a:p>
            <a:pPr>
              <a:defRPr/>
            </a:pPr>
            <a:r>
              <a:rPr lang="en-GB" b="1" baseline="0">
                <a:solidFill>
                  <a:schemeClr val="accent1"/>
                </a:solidFill>
              </a:rPr>
              <a:t>Actual</a:t>
            </a:r>
            <a:r>
              <a:rPr lang="en-GB" b="1" baseline="0"/>
              <a:t> and </a:t>
            </a:r>
            <a:r>
              <a:rPr lang="en-GB" b="1" baseline="0">
                <a:solidFill>
                  <a:schemeClr val="accent2"/>
                </a:solidFill>
              </a:rPr>
              <a:t>Projected</a:t>
            </a:r>
            <a:r>
              <a:rPr lang="en-GB" b="1" baseline="0"/>
              <a:t> </a:t>
            </a:r>
            <a:r>
              <a:rPr lang="en-GB" b="1" baseline="0">
                <a:solidFill>
                  <a:srgbClr val="FF0000"/>
                </a:solidFill>
              </a:rPr>
              <a:t>(without intervention)</a:t>
            </a:r>
            <a:endParaRPr lang="en-GB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20375709589121E-2"/>
          <c:y val="1.9021713194941541E-2"/>
          <c:w val="0.92217962429041089"/>
          <c:h val="0.802343252547977"/>
        </c:manualLayout>
      </c:layout>
      <c:lineChart>
        <c:grouping val="standard"/>
        <c:varyColors val="0"/>
        <c:ser>
          <c:idx val="0"/>
          <c:order val="0"/>
          <c:tx>
            <c:strRef>
              <c:f>'Decline Actual &amp; Projected Nos'!$B$1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'Decline Actual &amp; Projected Nos'!$B$2:$B$13</c:f>
              <c:numCache>
                <c:formatCode>General</c:formatCode>
                <c:ptCount val="12"/>
                <c:pt idx="0">
                  <c:v>5502</c:v>
                </c:pt>
                <c:pt idx="1">
                  <c:v>5520</c:v>
                </c:pt>
                <c:pt idx="2">
                  <c:v>5328</c:v>
                </c:pt>
                <c:pt idx="3">
                  <c:v>5064</c:v>
                </c:pt>
                <c:pt idx="4">
                  <c:v>4768</c:v>
                </c:pt>
                <c:pt idx="5">
                  <c:v>4476</c:v>
                </c:pt>
                <c:pt idx="6">
                  <c:v>4063</c:v>
                </c:pt>
                <c:pt idx="7">
                  <c:v>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1-48DC-BACA-E3F487839ACC}"/>
            </c:ext>
          </c:extLst>
        </c:ser>
        <c:ser>
          <c:idx val="1"/>
          <c:order val="1"/>
          <c:tx>
            <c:strRef>
              <c:f>'Decline Actual &amp; Projected Nos'!$C$1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'Decline Actual &amp; Projected Nos'!$A$2:$A$13</c:f>
              <c:numCache>
                <c:formatCode>mmm\-yy</c:formatCode>
                <c:ptCount val="12"/>
                <c:pt idx="0">
                  <c:v>42186</c:v>
                </c:pt>
                <c:pt idx="1">
                  <c:v>42552</c:v>
                </c:pt>
                <c:pt idx="2">
                  <c:v>42917</c:v>
                </c:pt>
                <c:pt idx="3">
                  <c:v>43282</c:v>
                </c:pt>
                <c:pt idx="4">
                  <c:v>43647</c:v>
                </c:pt>
                <c:pt idx="5">
                  <c:v>44013</c:v>
                </c:pt>
                <c:pt idx="6">
                  <c:v>44378</c:v>
                </c:pt>
                <c:pt idx="7">
                  <c:v>44743</c:v>
                </c:pt>
                <c:pt idx="8">
                  <c:v>45108</c:v>
                </c:pt>
                <c:pt idx="9">
                  <c:v>45474</c:v>
                </c:pt>
                <c:pt idx="10">
                  <c:v>45839</c:v>
                </c:pt>
                <c:pt idx="11">
                  <c:v>46204</c:v>
                </c:pt>
              </c:numCache>
            </c:numRef>
          </c:cat>
          <c:val>
            <c:numRef>
              <c:f>'Decline Actual &amp; Projected Nos'!$C$2:$C$13</c:f>
              <c:numCache>
                <c:formatCode>General</c:formatCode>
                <c:ptCount val="12"/>
                <c:pt idx="7" formatCode="0">
                  <c:v>3594.1744864292805</c:v>
                </c:pt>
                <c:pt idx="8" formatCode="0">
                  <c:v>3146.8253831103693</c:v>
                </c:pt>
                <c:pt idx="9" formatCode="0">
                  <c:v>2699.4762797914582</c:v>
                </c:pt>
                <c:pt idx="10" formatCode="0">
                  <c:v>2252.1271764725475</c:v>
                </c:pt>
                <c:pt idx="11" formatCode="0">
                  <c:v>1804.7780731536363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1-48DC-BACA-E3F487839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95728"/>
        <c:axId val="1064505712"/>
      </c:lineChart>
      <c:catAx>
        <c:axId val="106449572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505712"/>
        <c:crosses val="autoZero"/>
        <c:auto val="1"/>
        <c:lblAlgn val="ctr"/>
        <c:lblOffset val="100"/>
        <c:noMultiLvlLbl val="0"/>
      </c:catAx>
      <c:valAx>
        <c:axId val="106450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957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1</xdr:row>
      <xdr:rowOff>121920</xdr:rowOff>
    </xdr:from>
    <xdr:to>
      <xdr:col>17</xdr:col>
      <xdr:colOff>594360</xdr:colOff>
      <xdr:row>25</xdr:row>
      <xdr:rowOff>150495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5437F5-CD29-7A51-6EDF-2CC8F602E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156210</xdr:rowOff>
    </xdr:from>
    <xdr:to>
      <xdr:col>17</xdr:col>
      <xdr:colOff>434340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EDCA93-841A-6927-7812-E60058881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0519A4-E62C-45E5-94E9-C77F82CC7D35}" name="Table3" displayName="Table3" ref="A1:C13" totalsRowShown="0">
  <autoFilter ref="A1:C13" xr:uid="{D10519A4-E62C-45E5-94E9-C77F82CC7D35}"/>
  <tableColumns count="3">
    <tableColumn id="1" xr3:uid="{689918FA-7799-4381-B15D-9B6723114BA3}" name="Timeline" dataDxfId="2"/>
    <tableColumn id="2" xr3:uid="{CD636DC0-3129-40D9-9B49-379A56D3BDF4}" name="Values"/>
    <tableColumn id="3" xr3:uid="{0228C9D3-D765-4B63-9336-F447D3816FAA}" name="Forecast" dataDxfId="1">
      <calculatedColumnFormula>_xlfn.FORECAST.ETS(A2,$B$2:$B$9,$A$2:$A$9,1,1)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D968F0-AEF4-4919-88EC-28FCEDB15506}" name="Table4" displayName="Table4" ref="A1:C13" totalsRowShown="0">
  <autoFilter ref="A1:C13" xr:uid="{DFD968F0-AEF4-4919-88EC-28FCEDB15506}"/>
  <tableColumns count="3">
    <tableColumn id="1" xr3:uid="{4239963B-8319-4F3D-A63D-F65A30A4196F}" name="Timeline" dataDxfId="0"/>
    <tableColumn id="2" xr3:uid="{FC805239-7F47-48B0-8A18-BC62A9325423}" name="Values"/>
    <tableColumn id="3" xr3:uid="{0F42DEB1-3C20-4958-A30C-1FD64F1AD795}" name="Forecast">
      <calculatedColumnFormula>_xlfn.FORECAST.ETS(A2,$B$2:$B$9,$A$2:$A$9,1,1)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FF0000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8853-3A77-40D0-A97D-850385173F07}">
  <sheetPr>
    <pageSetUpPr fitToPage="1"/>
  </sheetPr>
  <dimension ref="A1:L91"/>
  <sheetViews>
    <sheetView tabSelected="1" workbookViewId="0"/>
  </sheetViews>
  <sheetFormatPr defaultRowHeight="15" x14ac:dyDescent="0.25"/>
  <cols>
    <col min="1" max="1" width="22.28515625" style="7" customWidth="1"/>
    <col min="2" max="2" width="18.42578125" style="7" customWidth="1"/>
    <col min="3" max="3" width="17.5703125" style="7" customWidth="1"/>
    <col min="4" max="4" width="17.42578125" style="7" customWidth="1"/>
    <col min="5" max="5" width="17.7109375" style="7" customWidth="1"/>
    <col min="6" max="6" width="17.7109375" style="7" bestFit="1" customWidth="1"/>
    <col min="7" max="7" width="17.85546875" style="7" customWidth="1"/>
    <col min="8" max="8" width="17.7109375" style="7" customWidth="1"/>
    <col min="9" max="9" width="14.42578125" customWidth="1"/>
    <col min="10" max="11" width="14.5703125" customWidth="1"/>
    <col min="12" max="12" width="13.7109375" customWidth="1"/>
    <col min="13" max="13" width="12.5703125" customWidth="1"/>
    <col min="14" max="14" width="12" customWidth="1"/>
  </cols>
  <sheetData>
    <row r="1" spans="1:12" ht="23.25" x14ac:dyDescent="0.35">
      <c r="A1" s="18" t="s">
        <v>60</v>
      </c>
      <c r="B1" s="18"/>
      <c r="C1" s="18"/>
      <c r="D1" s="18"/>
      <c r="E1" s="18"/>
      <c r="F1" s="18"/>
      <c r="G1" s="18"/>
      <c r="H1" s="18"/>
      <c r="I1" s="19"/>
      <c r="J1" s="19"/>
      <c r="K1" s="19"/>
      <c r="L1" s="19"/>
    </row>
    <row r="2" spans="1:12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ht="18.75" x14ac:dyDescent="0.3">
      <c r="A3" s="1"/>
      <c r="B3" s="11">
        <v>2016</v>
      </c>
      <c r="C3" s="11">
        <v>2017</v>
      </c>
      <c r="D3" s="11">
        <v>2018</v>
      </c>
      <c r="E3" s="12">
        <v>2019</v>
      </c>
      <c r="F3" s="12">
        <v>2020</v>
      </c>
      <c r="G3" s="27">
        <v>2021</v>
      </c>
      <c r="H3" s="33">
        <v>2022</v>
      </c>
      <c r="I3" s="51" t="s">
        <v>48</v>
      </c>
      <c r="J3" s="52"/>
      <c r="K3" s="51" t="s">
        <v>53</v>
      </c>
      <c r="L3" s="53"/>
    </row>
    <row r="4" spans="1:12" ht="60" x14ac:dyDescent="0.25">
      <c r="A4" s="2" t="s">
        <v>0</v>
      </c>
      <c r="B4" s="8" t="s">
        <v>52</v>
      </c>
      <c r="C4" s="8" t="s">
        <v>34</v>
      </c>
      <c r="D4" s="8" t="s">
        <v>33</v>
      </c>
      <c r="E4" s="8" t="s">
        <v>32</v>
      </c>
      <c r="F4" s="8" t="s">
        <v>35</v>
      </c>
      <c r="G4" s="28" t="s">
        <v>1</v>
      </c>
      <c r="H4" s="28" t="s">
        <v>41</v>
      </c>
      <c r="I4" s="13" t="s">
        <v>42</v>
      </c>
      <c r="J4" s="15" t="s">
        <v>43</v>
      </c>
      <c r="K4" s="13" t="s">
        <v>54</v>
      </c>
      <c r="L4" s="16" t="s">
        <v>55</v>
      </c>
    </row>
    <row r="5" spans="1:12" x14ac:dyDescent="0.25">
      <c r="A5" s="3" t="s">
        <v>2</v>
      </c>
      <c r="B5" s="9">
        <v>165</v>
      </c>
      <c r="C5" s="9">
        <v>167</v>
      </c>
      <c r="D5" s="9">
        <v>167</v>
      </c>
      <c r="E5" s="9">
        <v>161</v>
      </c>
      <c r="F5" s="9">
        <v>140</v>
      </c>
      <c r="G5" s="29">
        <v>137</v>
      </c>
      <c r="H5" s="34">
        <v>129</v>
      </c>
      <c r="I5" s="14">
        <f>H5-G5</f>
        <v>-8</v>
      </c>
      <c r="J5" s="17">
        <f>SUM((H5-G5)/G5)</f>
        <v>-5.8394160583941604E-2</v>
      </c>
      <c r="K5" s="14">
        <f>H5-B5</f>
        <v>-36</v>
      </c>
      <c r="L5" s="20">
        <f>SUM((H5-B5)/B5)</f>
        <v>-0.21818181818181817</v>
      </c>
    </row>
    <row r="6" spans="1:12" x14ac:dyDescent="0.25">
      <c r="A6" s="4" t="s">
        <v>3</v>
      </c>
      <c r="B6" s="9">
        <v>337</v>
      </c>
      <c r="C6" s="9">
        <v>355</v>
      </c>
      <c r="D6" s="9">
        <v>348</v>
      </c>
      <c r="E6" s="9">
        <v>321</v>
      </c>
      <c r="F6" s="9">
        <v>302</v>
      </c>
      <c r="G6" s="29">
        <v>279</v>
      </c>
      <c r="H6" s="34">
        <v>249</v>
      </c>
      <c r="I6" s="14">
        <f t="shared" ref="I6:I38" si="0">H6-G6</f>
        <v>-30</v>
      </c>
      <c r="J6" s="17">
        <f t="shared" ref="J6:J38" si="1">SUM((H6-G6)/G6)</f>
        <v>-0.10752688172043011</v>
      </c>
      <c r="K6" s="14">
        <f t="shared" ref="K6:K38" si="2">H6-B6</f>
        <v>-88</v>
      </c>
      <c r="L6" s="20">
        <f t="shared" ref="L6:L38" si="3">SUM((H6-B6)/B6)</f>
        <v>-0.26112759643916916</v>
      </c>
    </row>
    <row r="7" spans="1:12" x14ac:dyDescent="0.25">
      <c r="A7" s="4" t="s">
        <v>4</v>
      </c>
      <c r="B7" s="9">
        <v>175</v>
      </c>
      <c r="C7" s="9">
        <v>172</v>
      </c>
      <c r="D7" s="9">
        <v>158</v>
      </c>
      <c r="E7" s="9">
        <v>151</v>
      </c>
      <c r="F7" s="9">
        <v>125</v>
      </c>
      <c r="G7" s="29">
        <v>101</v>
      </c>
      <c r="H7" s="34">
        <v>95</v>
      </c>
      <c r="I7" s="14">
        <f t="shared" si="0"/>
        <v>-6</v>
      </c>
      <c r="J7" s="17">
        <f t="shared" si="1"/>
        <v>-5.9405940594059403E-2</v>
      </c>
      <c r="K7" s="14">
        <f t="shared" si="2"/>
        <v>-80</v>
      </c>
      <c r="L7" s="20">
        <f t="shared" si="3"/>
        <v>-0.45714285714285713</v>
      </c>
    </row>
    <row r="8" spans="1:12" x14ac:dyDescent="0.25">
      <c r="A8" s="3" t="s">
        <v>5</v>
      </c>
      <c r="B8" s="9">
        <v>77</v>
      </c>
      <c r="C8" s="9">
        <v>76</v>
      </c>
      <c r="D8" s="9">
        <v>71</v>
      </c>
      <c r="E8" s="9">
        <v>74</v>
      </c>
      <c r="F8" s="9">
        <v>66</v>
      </c>
      <c r="G8" s="29">
        <v>68</v>
      </c>
      <c r="H8" s="34">
        <v>64</v>
      </c>
      <c r="I8" s="14">
        <f t="shared" si="0"/>
        <v>-4</v>
      </c>
      <c r="J8" s="17">
        <f t="shared" si="1"/>
        <v>-5.8823529411764705E-2</v>
      </c>
      <c r="K8" s="14">
        <f t="shared" si="2"/>
        <v>-13</v>
      </c>
      <c r="L8" s="20">
        <f t="shared" si="3"/>
        <v>-0.16883116883116883</v>
      </c>
    </row>
    <row r="9" spans="1:12" x14ac:dyDescent="0.25">
      <c r="A9" s="4" t="s">
        <v>6</v>
      </c>
      <c r="B9" s="9">
        <v>70</v>
      </c>
      <c r="C9" s="9">
        <v>64</v>
      </c>
      <c r="D9" s="9">
        <v>59</v>
      </c>
      <c r="E9" s="9">
        <v>53</v>
      </c>
      <c r="F9" s="9">
        <v>56</v>
      </c>
      <c r="G9" s="30">
        <v>40</v>
      </c>
      <c r="H9" s="34">
        <v>35</v>
      </c>
      <c r="I9" s="14">
        <f t="shared" si="0"/>
        <v>-5</v>
      </c>
      <c r="J9" s="17">
        <f t="shared" si="1"/>
        <v>-0.125</v>
      </c>
      <c r="K9" s="14">
        <f t="shared" si="2"/>
        <v>-35</v>
      </c>
      <c r="L9" s="20">
        <f t="shared" si="3"/>
        <v>-0.5</v>
      </c>
    </row>
    <row r="10" spans="1:12" ht="16.149999999999999" customHeight="1" x14ac:dyDescent="0.25">
      <c r="A10" s="5" t="s">
        <v>7</v>
      </c>
      <c r="B10" s="10">
        <v>138</v>
      </c>
      <c r="C10" s="10">
        <v>131</v>
      </c>
      <c r="D10" s="10">
        <v>117</v>
      </c>
      <c r="E10" s="10">
        <v>111</v>
      </c>
      <c r="F10" s="10">
        <v>109</v>
      </c>
      <c r="G10" s="29">
        <v>100</v>
      </c>
      <c r="H10" s="34">
        <v>87</v>
      </c>
      <c r="I10" s="14">
        <f t="shared" si="0"/>
        <v>-13</v>
      </c>
      <c r="J10" s="17">
        <f t="shared" si="1"/>
        <v>-0.13</v>
      </c>
      <c r="K10" s="14">
        <f t="shared" si="2"/>
        <v>-51</v>
      </c>
      <c r="L10" s="20">
        <f t="shared" si="3"/>
        <v>-0.36956521739130432</v>
      </c>
    </row>
    <row r="11" spans="1:12" x14ac:dyDescent="0.25">
      <c r="A11" s="4" t="s">
        <v>8</v>
      </c>
      <c r="B11" s="9">
        <v>172</v>
      </c>
      <c r="C11" s="9">
        <v>162</v>
      </c>
      <c r="D11" s="9">
        <v>154</v>
      </c>
      <c r="E11" s="9">
        <v>133</v>
      </c>
      <c r="F11" s="9">
        <v>121</v>
      </c>
      <c r="G11" s="29">
        <v>100</v>
      </c>
      <c r="H11" s="34">
        <v>90</v>
      </c>
      <c r="I11" s="14">
        <f t="shared" si="0"/>
        <v>-10</v>
      </c>
      <c r="J11" s="17">
        <f t="shared" si="1"/>
        <v>-0.1</v>
      </c>
      <c r="K11" s="14">
        <f t="shared" si="2"/>
        <v>-82</v>
      </c>
      <c r="L11" s="20">
        <f t="shared" si="3"/>
        <v>-0.47674418604651164</v>
      </c>
    </row>
    <row r="12" spans="1:12" x14ac:dyDescent="0.25">
      <c r="A12" s="3" t="s">
        <v>9</v>
      </c>
      <c r="B12" s="9">
        <v>203</v>
      </c>
      <c r="C12" s="9">
        <v>190</v>
      </c>
      <c r="D12" s="9">
        <v>179</v>
      </c>
      <c r="E12" s="9">
        <v>175</v>
      </c>
      <c r="F12" s="9">
        <v>162</v>
      </c>
      <c r="G12" s="29">
        <v>147</v>
      </c>
      <c r="H12" s="34">
        <v>128</v>
      </c>
      <c r="I12" s="14">
        <f t="shared" si="0"/>
        <v>-19</v>
      </c>
      <c r="J12" s="17">
        <f t="shared" si="1"/>
        <v>-0.12925170068027211</v>
      </c>
      <c r="K12" s="14">
        <f t="shared" si="2"/>
        <v>-75</v>
      </c>
      <c r="L12" s="20">
        <f t="shared" si="3"/>
        <v>-0.36945812807881773</v>
      </c>
    </row>
    <row r="13" spans="1:12" x14ac:dyDescent="0.25">
      <c r="A13" s="6" t="s">
        <v>10</v>
      </c>
      <c r="B13" s="10">
        <v>141</v>
      </c>
      <c r="C13" s="10">
        <v>140</v>
      </c>
      <c r="D13" s="10">
        <v>132</v>
      </c>
      <c r="E13" s="10">
        <v>120</v>
      </c>
      <c r="F13" s="10">
        <v>117</v>
      </c>
      <c r="G13" s="29">
        <v>105</v>
      </c>
      <c r="H13" s="34">
        <v>93</v>
      </c>
      <c r="I13" s="14">
        <f t="shared" si="0"/>
        <v>-12</v>
      </c>
      <c r="J13" s="17">
        <f t="shared" si="1"/>
        <v>-0.11428571428571428</v>
      </c>
      <c r="K13" s="14">
        <f t="shared" si="2"/>
        <v>-48</v>
      </c>
      <c r="L13" s="20">
        <f t="shared" si="3"/>
        <v>-0.34042553191489361</v>
      </c>
    </row>
    <row r="14" spans="1:12" x14ac:dyDescent="0.25">
      <c r="A14" s="3" t="s">
        <v>11</v>
      </c>
      <c r="B14" s="9">
        <v>132</v>
      </c>
      <c r="C14" s="9">
        <v>133</v>
      </c>
      <c r="D14" s="9">
        <v>125</v>
      </c>
      <c r="E14" s="9">
        <v>120</v>
      </c>
      <c r="F14" s="9">
        <v>118</v>
      </c>
      <c r="G14" s="29">
        <v>105</v>
      </c>
      <c r="H14" s="34">
        <v>79</v>
      </c>
      <c r="I14" s="14">
        <f t="shared" si="0"/>
        <v>-26</v>
      </c>
      <c r="J14" s="17">
        <f t="shared" si="1"/>
        <v>-0.24761904761904763</v>
      </c>
      <c r="K14" s="14">
        <f t="shared" si="2"/>
        <v>-53</v>
      </c>
      <c r="L14" s="20">
        <f t="shared" si="3"/>
        <v>-0.40151515151515149</v>
      </c>
    </row>
    <row r="15" spans="1:12" x14ac:dyDescent="0.25">
      <c r="A15" s="6" t="s">
        <v>12</v>
      </c>
      <c r="B15" s="10">
        <v>155</v>
      </c>
      <c r="C15" s="10">
        <v>140</v>
      </c>
      <c r="D15" s="10">
        <v>138</v>
      </c>
      <c r="E15" s="10">
        <v>131</v>
      </c>
      <c r="F15" s="10">
        <v>119</v>
      </c>
      <c r="G15" s="29">
        <v>106</v>
      </c>
      <c r="H15" s="34">
        <v>95</v>
      </c>
      <c r="I15" s="14">
        <f t="shared" si="0"/>
        <v>-11</v>
      </c>
      <c r="J15" s="17">
        <f t="shared" si="1"/>
        <v>-0.10377358490566038</v>
      </c>
      <c r="K15" s="14">
        <f t="shared" si="2"/>
        <v>-60</v>
      </c>
      <c r="L15" s="20">
        <f t="shared" si="3"/>
        <v>-0.38709677419354838</v>
      </c>
    </row>
    <row r="16" spans="1:12" x14ac:dyDescent="0.25">
      <c r="A16" s="3" t="s">
        <v>13</v>
      </c>
      <c r="B16" s="9">
        <v>381</v>
      </c>
      <c r="C16" s="9">
        <v>362</v>
      </c>
      <c r="D16" s="9">
        <v>350</v>
      </c>
      <c r="E16" s="9">
        <v>335</v>
      </c>
      <c r="F16" s="9">
        <v>326</v>
      </c>
      <c r="G16" s="30">
        <v>293</v>
      </c>
      <c r="H16" s="34">
        <v>259</v>
      </c>
      <c r="I16" s="14">
        <f t="shared" si="0"/>
        <v>-34</v>
      </c>
      <c r="J16" s="17">
        <f t="shared" si="1"/>
        <v>-0.11604095563139932</v>
      </c>
      <c r="K16" s="14">
        <f t="shared" si="2"/>
        <v>-122</v>
      </c>
      <c r="L16" s="20">
        <f t="shared" si="3"/>
        <v>-0.32020997375328086</v>
      </c>
    </row>
    <row r="17" spans="1:12" x14ac:dyDescent="0.25">
      <c r="A17" s="3" t="s">
        <v>14</v>
      </c>
      <c r="B17" s="9">
        <v>220</v>
      </c>
      <c r="C17" s="9">
        <v>200</v>
      </c>
      <c r="D17" s="9">
        <v>200</v>
      </c>
      <c r="E17" s="9">
        <v>190</v>
      </c>
      <c r="F17" s="9">
        <v>184</v>
      </c>
      <c r="G17" s="29">
        <v>172</v>
      </c>
      <c r="H17" s="34">
        <v>160</v>
      </c>
      <c r="I17" s="14">
        <f t="shared" si="0"/>
        <v>-12</v>
      </c>
      <c r="J17" s="17">
        <f t="shared" si="1"/>
        <v>-6.9767441860465115E-2</v>
      </c>
      <c r="K17" s="14">
        <f t="shared" si="2"/>
        <v>-60</v>
      </c>
      <c r="L17" s="20">
        <f t="shared" si="3"/>
        <v>-0.27272727272727271</v>
      </c>
    </row>
    <row r="18" spans="1:12" x14ac:dyDescent="0.25">
      <c r="A18" s="3" t="s">
        <v>15</v>
      </c>
      <c r="B18" s="9">
        <v>483</v>
      </c>
      <c r="C18" s="9">
        <v>483</v>
      </c>
      <c r="D18" s="9">
        <v>442</v>
      </c>
      <c r="E18" s="9">
        <v>421</v>
      </c>
      <c r="F18" s="9">
        <v>394</v>
      </c>
      <c r="G18" s="29">
        <v>344</v>
      </c>
      <c r="H18" s="34">
        <v>302</v>
      </c>
      <c r="I18" s="14">
        <f t="shared" si="0"/>
        <v>-42</v>
      </c>
      <c r="J18" s="17">
        <f t="shared" si="1"/>
        <v>-0.12209302325581395</v>
      </c>
      <c r="K18" s="14">
        <f t="shared" si="2"/>
        <v>-181</v>
      </c>
      <c r="L18" s="20">
        <f t="shared" si="3"/>
        <v>-0.37474120082815737</v>
      </c>
    </row>
    <row r="19" spans="1:12" x14ac:dyDescent="0.25">
      <c r="A19" s="3" t="s">
        <v>16</v>
      </c>
      <c r="B19" s="9">
        <v>189</v>
      </c>
      <c r="C19" s="9">
        <v>177</v>
      </c>
      <c r="D19" s="9">
        <v>163</v>
      </c>
      <c r="E19" s="9">
        <v>173</v>
      </c>
      <c r="F19" s="9">
        <v>159</v>
      </c>
      <c r="G19" s="30">
        <v>152</v>
      </c>
      <c r="H19" s="34">
        <v>127</v>
      </c>
      <c r="I19" s="14">
        <f t="shared" si="0"/>
        <v>-25</v>
      </c>
      <c r="J19" s="17">
        <f t="shared" si="1"/>
        <v>-0.16447368421052633</v>
      </c>
      <c r="K19" s="14">
        <f t="shared" si="2"/>
        <v>-62</v>
      </c>
      <c r="L19" s="20">
        <f t="shared" si="3"/>
        <v>-0.32804232804232802</v>
      </c>
    </row>
    <row r="20" spans="1:12" x14ac:dyDescent="0.25">
      <c r="A20" s="3" t="s">
        <v>17</v>
      </c>
      <c r="B20" s="9">
        <v>307</v>
      </c>
      <c r="C20" s="9">
        <v>296</v>
      </c>
      <c r="D20" s="9">
        <v>276</v>
      </c>
      <c r="E20" s="9">
        <v>240</v>
      </c>
      <c r="F20" s="9">
        <v>225</v>
      </c>
      <c r="G20" s="29">
        <v>207</v>
      </c>
      <c r="H20" s="34">
        <v>180</v>
      </c>
      <c r="I20" s="14">
        <f t="shared" si="0"/>
        <v>-27</v>
      </c>
      <c r="J20" s="17">
        <f t="shared" si="1"/>
        <v>-0.13043478260869565</v>
      </c>
      <c r="K20" s="14">
        <f t="shared" si="2"/>
        <v>-127</v>
      </c>
      <c r="L20" s="20">
        <f t="shared" si="3"/>
        <v>-0.41368078175895767</v>
      </c>
    </row>
    <row r="21" spans="1:12" x14ac:dyDescent="0.25">
      <c r="A21" s="3" t="s">
        <v>18</v>
      </c>
      <c r="B21" s="9">
        <v>57</v>
      </c>
      <c r="C21" s="9">
        <v>61</v>
      </c>
      <c r="D21" s="9">
        <v>59</v>
      </c>
      <c r="E21" s="9">
        <v>56</v>
      </c>
      <c r="F21" s="9">
        <v>51</v>
      </c>
      <c r="G21" s="29">
        <v>47</v>
      </c>
      <c r="H21" s="34">
        <v>40</v>
      </c>
      <c r="I21" s="14">
        <f t="shared" si="0"/>
        <v>-7</v>
      </c>
      <c r="J21" s="17">
        <f t="shared" si="1"/>
        <v>-0.14893617021276595</v>
      </c>
      <c r="K21" s="14">
        <f t="shared" si="2"/>
        <v>-17</v>
      </c>
      <c r="L21" s="20">
        <f t="shared" si="3"/>
        <v>-0.2982456140350877</v>
      </c>
    </row>
    <row r="22" spans="1:12" x14ac:dyDescent="0.25">
      <c r="A22" s="3" t="s">
        <v>19</v>
      </c>
      <c r="B22" s="9">
        <v>88</v>
      </c>
      <c r="C22" s="9">
        <v>87</v>
      </c>
      <c r="D22" s="9">
        <v>93</v>
      </c>
      <c r="E22" s="9">
        <v>85</v>
      </c>
      <c r="F22" s="9">
        <v>82</v>
      </c>
      <c r="G22" s="29">
        <v>76</v>
      </c>
      <c r="H22" s="34">
        <v>60</v>
      </c>
      <c r="I22" s="14">
        <f t="shared" si="0"/>
        <v>-16</v>
      </c>
      <c r="J22" s="17">
        <f t="shared" si="1"/>
        <v>-0.21052631578947367</v>
      </c>
      <c r="K22" s="14">
        <f t="shared" si="2"/>
        <v>-28</v>
      </c>
      <c r="L22" s="20">
        <f t="shared" si="3"/>
        <v>-0.31818181818181818</v>
      </c>
    </row>
    <row r="23" spans="1:12" x14ac:dyDescent="0.25">
      <c r="A23" s="3" t="s">
        <v>20</v>
      </c>
      <c r="B23" s="9">
        <v>119</v>
      </c>
      <c r="C23" s="9">
        <v>121</v>
      </c>
      <c r="D23" s="9">
        <v>118</v>
      </c>
      <c r="E23" s="9">
        <v>113</v>
      </c>
      <c r="F23" s="9">
        <v>106</v>
      </c>
      <c r="G23" s="29">
        <v>91</v>
      </c>
      <c r="H23" s="34">
        <v>91</v>
      </c>
      <c r="I23" s="36">
        <f t="shared" si="0"/>
        <v>0</v>
      </c>
      <c r="J23" s="39">
        <f t="shared" si="1"/>
        <v>0</v>
      </c>
      <c r="K23" s="14">
        <f t="shared" si="2"/>
        <v>-28</v>
      </c>
      <c r="L23" s="20">
        <f t="shared" si="3"/>
        <v>-0.23529411764705882</v>
      </c>
    </row>
    <row r="24" spans="1:12" x14ac:dyDescent="0.25">
      <c r="A24" s="3" t="s">
        <v>21</v>
      </c>
      <c r="B24" s="9">
        <v>185</v>
      </c>
      <c r="C24" s="9">
        <v>178</v>
      </c>
      <c r="D24" s="9">
        <v>180</v>
      </c>
      <c r="E24" s="9">
        <v>174</v>
      </c>
      <c r="F24" s="9">
        <v>166</v>
      </c>
      <c r="G24" s="29">
        <v>154</v>
      </c>
      <c r="H24" s="34">
        <v>139</v>
      </c>
      <c r="I24" s="14">
        <f t="shared" si="0"/>
        <v>-15</v>
      </c>
      <c r="J24" s="17">
        <f t="shared" si="1"/>
        <v>-9.7402597402597407E-2</v>
      </c>
      <c r="K24" s="14">
        <f t="shared" si="2"/>
        <v>-46</v>
      </c>
      <c r="L24" s="20">
        <f t="shared" si="3"/>
        <v>-0.24864864864864866</v>
      </c>
    </row>
    <row r="25" spans="1:12" x14ac:dyDescent="0.25">
      <c r="A25" s="5" t="s">
        <v>22</v>
      </c>
      <c r="B25" s="10">
        <v>360</v>
      </c>
      <c r="C25" s="10">
        <v>348</v>
      </c>
      <c r="D25" s="10">
        <v>325</v>
      </c>
      <c r="E25" s="10">
        <v>315</v>
      </c>
      <c r="F25" s="10">
        <v>304</v>
      </c>
      <c r="G25" s="29">
        <v>274</v>
      </c>
      <c r="H25" s="34">
        <v>235</v>
      </c>
      <c r="I25" s="14">
        <f t="shared" si="0"/>
        <v>-39</v>
      </c>
      <c r="J25" s="17">
        <f t="shared" si="1"/>
        <v>-0.14233576642335766</v>
      </c>
      <c r="K25" s="14">
        <f t="shared" si="2"/>
        <v>-125</v>
      </c>
      <c r="L25" s="20">
        <f t="shared" si="3"/>
        <v>-0.34722222222222221</v>
      </c>
    </row>
    <row r="26" spans="1:12" x14ac:dyDescent="0.25">
      <c r="A26" s="3" t="s">
        <v>23</v>
      </c>
      <c r="B26" s="9">
        <v>30</v>
      </c>
      <c r="C26" s="9">
        <v>30</v>
      </c>
      <c r="D26" s="9">
        <v>30</v>
      </c>
      <c r="E26" s="9">
        <v>24</v>
      </c>
      <c r="F26" s="9">
        <v>24</v>
      </c>
      <c r="G26" s="29">
        <v>22</v>
      </c>
      <c r="H26" s="34">
        <v>23</v>
      </c>
      <c r="I26" s="37">
        <f t="shared" si="0"/>
        <v>1</v>
      </c>
      <c r="J26" s="38">
        <f t="shared" si="1"/>
        <v>4.5454545454545456E-2</v>
      </c>
      <c r="K26" s="14">
        <f t="shared" si="2"/>
        <v>-7</v>
      </c>
      <c r="L26" s="20">
        <f t="shared" si="3"/>
        <v>-0.23333333333333334</v>
      </c>
    </row>
    <row r="27" spans="1:12" x14ac:dyDescent="0.25">
      <c r="A27" s="3" t="s">
        <v>24</v>
      </c>
      <c r="B27" s="9">
        <v>192</v>
      </c>
      <c r="C27" s="9">
        <v>167</v>
      </c>
      <c r="D27" s="9">
        <v>167</v>
      </c>
      <c r="E27" s="9">
        <v>153</v>
      </c>
      <c r="F27" s="9">
        <v>140</v>
      </c>
      <c r="G27" s="29">
        <v>137</v>
      </c>
      <c r="H27" s="34">
        <v>122</v>
      </c>
      <c r="I27" s="14">
        <f t="shared" si="0"/>
        <v>-15</v>
      </c>
      <c r="J27" s="17">
        <f t="shared" si="1"/>
        <v>-0.10948905109489052</v>
      </c>
      <c r="K27" s="14">
        <f t="shared" si="2"/>
        <v>-70</v>
      </c>
      <c r="L27" s="20">
        <f t="shared" si="3"/>
        <v>-0.36458333333333331</v>
      </c>
    </row>
    <row r="28" spans="1:12" x14ac:dyDescent="0.25">
      <c r="A28" s="3" t="s">
        <v>25</v>
      </c>
      <c r="B28" s="9">
        <v>97</v>
      </c>
      <c r="C28" s="9">
        <v>91</v>
      </c>
      <c r="D28" s="9">
        <v>88</v>
      </c>
      <c r="E28" s="9">
        <v>81</v>
      </c>
      <c r="F28" s="9">
        <v>76</v>
      </c>
      <c r="G28" s="29">
        <v>70</v>
      </c>
      <c r="H28" s="34">
        <v>63</v>
      </c>
      <c r="I28" s="14">
        <f t="shared" si="0"/>
        <v>-7</v>
      </c>
      <c r="J28" s="17">
        <f t="shared" si="1"/>
        <v>-0.1</v>
      </c>
      <c r="K28" s="14">
        <f t="shared" si="2"/>
        <v>-34</v>
      </c>
      <c r="L28" s="20">
        <f t="shared" si="3"/>
        <v>-0.35051546391752575</v>
      </c>
    </row>
    <row r="29" spans="1:12" x14ac:dyDescent="0.25">
      <c r="A29" s="3" t="s">
        <v>26</v>
      </c>
      <c r="B29" s="9">
        <v>129</v>
      </c>
      <c r="C29" s="9">
        <v>128</v>
      </c>
      <c r="D29" s="9">
        <v>103</v>
      </c>
      <c r="E29" s="9">
        <v>98</v>
      </c>
      <c r="F29" s="9">
        <v>87</v>
      </c>
      <c r="G29" s="29">
        <v>79</v>
      </c>
      <c r="H29" s="34">
        <v>73</v>
      </c>
      <c r="I29" s="14">
        <f t="shared" si="0"/>
        <v>-6</v>
      </c>
      <c r="J29" s="17">
        <f t="shared" si="1"/>
        <v>-7.5949367088607597E-2</v>
      </c>
      <c r="K29" s="14">
        <f t="shared" si="2"/>
        <v>-56</v>
      </c>
      <c r="L29" s="20">
        <f t="shared" si="3"/>
        <v>-0.43410852713178294</v>
      </c>
    </row>
    <row r="30" spans="1:12" x14ac:dyDescent="0.25">
      <c r="A30" s="3" t="s">
        <v>36</v>
      </c>
      <c r="B30" s="9">
        <v>18</v>
      </c>
      <c r="C30" s="9">
        <v>15</v>
      </c>
      <c r="D30" s="9">
        <v>14</v>
      </c>
      <c r="E30" s="9">
        <v>13</v>
      </c>
      <c r="F30" s="9">
        <v>11</v>
      </c>
      <c r="G30" s="29">
        <v>8</v>
      </c>
      <c r="H30" s="34">
        <v>6</v>
      </c>
      <c r="I30" s="14">
        <f t="shared" si="0"/>
        <v>-2</v>
      </c>
      <c r="J30" s="17">
        <f t="shared" si="1"/>
        <v>-0.25</v>
      </c>
      <c r="K30" s="14">
        <f t="shared" si="2"/>
        <v>-12</v>
      </c>
      <c r="L30" s="20">
        <f t="shared" si="3"/>
        <v>-0.66666666666666663</v>
      </c>
    </row>
    <row r="31" spans="1:12" x14ac:dyDescent="0.25">
      <c r="A31" s="3" t="s">
        <v>27</v>
      </c>
      <c r="B31" s="9">
        <v>116</v>
      </c>
      <c r="C31" s="9">
        <v>111</v>
      </c>
      <c r="D31" s="9">
        <v>97</v>
      </c>
      <c r="E31" s="9">
        <v>86</v>
      </c>
      <c r="F31" s="9">
        <v>81</v>
      </c>
      <c r="G31" s="29">
        <v>75</v>
      </c>
      <c r="H31" s="34">
        <v>65</v>
      </c>
      <c r="I31" s="14">
        <f t="shared" si="0"/>
        <v>-10</v>
      </c>
      <c r="J31" s="17">
        <f t="shared" si="1"/>
        <v>-0.13333333333333333</v>
      </c>
      <c r="K31" s="14">
        <f t="shared" si="2"/>
        <v>-51</v>
      </c>
      <c r="L31" s="20">
        <f t="shared" si="3"/>
        <v>-0.43965517241379309</v>
      </c>
    </row>
    <row r="32" spans="1:12" x14ac:dyDescent="0.25">
      <c r="A32" s="6" t="s">
        <v>28</v>
      </c>
      <c r="B32" s="10">
        <v>308</v>
      </c>
      <c r="C32" s="10">
        <v>292</v>
      </c>
      <c r="D32" s="10">
        <v>284</v>
      </c>
      <c r="E32" s="10">
        <v>261</v>
      </c>
      <c r="F32" s="10">
        <v>249</v>
      </c>
      <c r="G32" s="29">
        <v>229</v>
      </c>
      <c r="H32" s="34">
        <v>208</v>
      </c>
      <c r="I32" s="14">
        <f t="shared" si="0"/>
        <v>-21</v>
      </c>
      <c r="J32" s="17">
        <f t="shared" si="1"/>
        <v>-9.1703056768558958E-2</v>
      </c>
      <c r="K32" s="14">
        <f t="shared" si="2"/>
        <v>-100</v>
      </c>
      <c r="L32" s="20">
        <f t="shared" si="3"/>
        <v>-0.32467532467532467</v>
      </c>
    </row>
    <row r="33" spans="1:12" x14ac:dyDescent="0.25">
      <c r="A33" s="3" t="s">
        <v>29</v>
      </c>
      <c r="B33" s="9">
        <v>130</v>
      </c>
      <c r="C33" s="9">
        <v>122</v>
      </c>
      <c r="D33" s="9">
        <v>107</v>
      </c>
      <c r="E33" s="9">
        <v>102</v>
      </c>
      <c r="F33" s="9">
        <v>98</v>
      </c>
      <c r="G33" s="29">
        <v>90</v>
      </c>
      <c r="H33" s="34">
        <v>76</v>
      </c>
      <c r="I33" s="14">
        <f t="shared" si="0"/>
        <v>-14</v>
      </c>
      <c r="J33" s="17">
        <f t="shared" si="1"/>
        <v>-0.15555555555555556</v>
      </c>
      <c r="K33" s="14">
        <f t="shared" si="2"/>
        <v>-54</v>
      </c>
      <c r="L33" s="20">
        <f t="shared" si="3"/>
        <v>-0.41538461538461541</v>
      </c>
    </row>
    <row r="34" spans="1:12" x14ac:dyDescent="0.25">
      <c r="A34" s="5" t="s">
        <v>30</v>
      </c>
      <c r="B34" s="10">
        <v>53</v>
      </c>
      <c r="C34" s="10">
        <v>49</v>
      </c>
      <c r="D34" s="10">
        <v>46</v>
      </c>
      <c r="E34" s="10">
        <v>41</v>
      </c>
      <c r="F34" s="10">
        <v>38</v>
      </c>
      <c r="G34" s="29">
        <v>38</v>
      </c>
      <c r="H34" s="34">
        <v>29</v>
      </c>
      <c r="I34" s="14">
        <f t="shared" si="0"/>
        <v>-9</v>
      </c>
      <c r="J34" s="17">
        <f t="shared" si="1"/>
        <v>-0.23684210526315788</v>
      </c>
      <c r="K34" s="14">
        <f t="shared" si="2"/>
        <v>-24</v>
      </c>
      <c r="L34" s="20">
        <f t="shared" si="3"/>
        <v>-0.45283018867924529</v>
      </c>
    </row>
    <row r="35" spans="1:12" x14ac:dyDescent="0.25">
      <c r="A35" s="3" t="s">
        <v>31</v>
      </c>
      <c r="B35" s="9">
        <v>272</v>
      </c>
      <c r="C35" s="9">
        <v>256</v>
      </c>
      <c r="D35" s="9">
        <v>248</v>
      </c>
      <c r="E35" s="9">
        <v>232</v>
      </c>
      <c r="F35" s="9">
        <v>218</v>
      </c>
      <c r="G35" s="29">
        <v>198</v>
      </c>
      <c r="H35" s="34">
        <v>179</v>
      </c>
      <c r="I35" s="14">
        <f t="shared" si="0"/>
        <v>-19</v>
      </c>
      <c r="J35" s="17">
        <f t="shared" si="1"/>
        <v>-9.5959595959595953E-2</v>
      </c>
      <c r="K35" s="14">
        <f t="shared" si="2"/>
        <v>-93</v>
      </c>
      <c r="L35" s="20">
        <f t="shared" si="3"/>
        <v>-0.34191176470588236</v>
      </c>
    </row>
    <row r="36" spans="1:12" x14ac:dyDescent="0.25">
      <c r="A36" s="3" t="s">
        <v>39</v>
      </c>
      <c r="B36" s="9">
        <v>21</v>
      </c>
      <c r="C36" s="9">
        <v>24</v>
      </c>
      <c r="D36" s="9">
        <v>26</v>
      </c>
      <c r="E36" s="9">
        <v>25</v>
      </c>
      <c r="F36" s="9">
        <v>22</v>
      </c>
      <c r="G36" s="30">
        <v>19</v>
      </c>
      <c r="H36" s="34">
        <v>13</v>
      </c>
      <c r="I36" s="14">
        <f t="shared" si="0"/>
        <v>-6</v>
      </c>
      <c r="J36" s="17">
        <f t="shared" si="1"/>
        <v>-0.31578947368421051</v>
      </c>
      <c r="K36" s="14">
        <f t="shared" si="2"/>
        <v>-8</v>
      </c>
      <c r="L36" s="20">
        <f t="shared" si="3"/>
        <v>-0.38095238095238093</v>
      </c>
    </row>
    <row r="37" spans="1:12" x14ac:dyDescent="0.25">
      <c r="A37" s="25" t="s">
        <v>40</v>
      </c>
      <c r="B37" s="23"/>
      <c r="C37" s="26"/>
      <c r="D37" s="26"/>
      <c r="E37" s="26"/>
      <c r="F37" s="26"/>
      <c r="G37" s="31"/>
      <c r="H37" s="34"/>
      <c r="I37" s="14"/>
      <c r="J37" s="17"/>
      <c r="K37" s="14"/>
      <c r="L37" s="20"/>
    </row>
    <row r="38" spans="1:12" x14ac:dyDescent="0.25">
      <c r="A38" s="22" t="s">
        <v>37</v>
      </c>
      <c r="B38" s="23">
        <f>SUM(B5:B37)</f>
        <v>5520</v>
      </c>
      <c r="C38" s="23">
        <f t="shared" ref="C38:F38" si="4">SUM(C5:C36)</f>
        <v>5328</v>
      </c>
      <c r="D38" s="23">
        <f t="shared" si="4"/>
        <v>5064</v>
      </c>
      <c r="E38" s="23">
        <f t="shared" si="4"/>
        <v>4768</v>
      </c>
      <c r="F38" s="23">
        <f t="shared" si="4"/>
        <v>4476</v>
      </c>
      <c r="G38" s="32">
        <f>SUM(G5:G36)</f>
        <v>4063</v>
      </c>
      <c r="H38" s="34">
        <f>SUM(H5:H37)</f>
        <v>3594</v>
      </c>
      <c r="I38" s="14">
        <f t="shared" si="0"/>
        <v>-469</v>
      </c>
      <c r="J38" s="17">
        <f t="shared" si="1"/>
        <v>-0.11543194683731232</v>
      </c>
      <c r="K38" s="14">
        <f t="shared" si="2"/>
        <v>-1926</v>
      </c>
      <c r="L38" s="20">
        <f t="shared" si="3"/>
        <v>-0.34891304347826085</v>
      </c>
    </row>
    <row r="39" spans="1:12" x14ac:dyDescent="0.25">
      <c r="A39" s="21"/>
      <c r="B39" s="21"/>
      <c r="C39" s="21"/>
      <c r="D39" s="21"/>
      <c r="E39" s="21"/>
      <c r="F39" s="21"/>
      <c r="G39" s="21"/>
      <c r="H39" s="21"/>
    </row>
    <row r="40" spans="1:12" x14ac:dyDescent="0.25">
      <c r="A40" s="24" t="s">
        <v>38</v>
      </c>
      <c r="B40" s="24"/>
      <c r="C40" s="21"/>
      <c r="D40" s="21"/>
      <c r="E40" s="21"/>
      <c r="F40" s="21"/>
      <c r="G40" s="21"/>
      <c r="H40" s="21"/>
    </row>
    <row r="41" spans="1:12" x14ac:dyDescent="0.25">
      <c r="A41" s="21"/>
      <c r="B41" s="21"/>
      <c r="C41" s="21"/>
      <c r="D41" s="21"/>
      <c r="E41" s="21"/>
      <c r="F41" s="21"/>
      <c r="G41" s="21"/>
      <c r="H41" s="21"/>
    </row>
    <row r="42" spans="1:12" x14ac:dyDescent="0.25">
      <c r="A42" s="21"/>
      <c r="B42" s="21"/>
      <c r="C42" s="21"/>
      <c r="D42" s="21"/>
      <c r="E42" s="21"/>
      <c r="F42" s="21"/>
      <c r="G42" s="21"/>
      <c r="H42" s="21"/>
    </row>
    <row r="43" spans="1:12" x14ac:dyDescent="0.25">
      <c r="A43" s="21"/>
      <c r="B43" s="21"/>
      <c r="C43" s="21"/>
      <c r="D43" s="21"/>
      <c r="E43" s="21"/>
      <c r="F43" s="21"/>
      <c r="G43" s="21"/>
      <c r="H43" s="21"/>
    </row>
    <row r="44" spans="1:12" x14ac:dyDescent="0.25">
      <c r="A44" s="21"/>
      <c r="B44" s="21"/>
      <c r="C44" s="21"/>
      <c r="D44" s="21"/>
      <c r="E44" s="21"/>
      <c r="F44" s="21"/>
      <c r="G44" s="21"/>
      <c r="H44" s="21"/>
    </row>
    <row r="45" spans="1:12" x14ac:dyDescent="0.25">
      <c r="A45" s="21"/>
      <c r="B45" s="21"/>
      <c r="C45" s="21"/>
      <c r="D45" s="21"/>
      <c r="E45" s="21"/>
      <c r="F45" s="21"/>
      <c r="G45" s="21"/>
      <c r="H45" s="21"/>
    </row>
    <row r="46" spans="1:12" x14ac:dyDescent="0.25">
      <c r="A46" s="21"/>
      <c r="B46" s="21"/>
      <c r="C46" s="21"/>
      <c r="D46" s="21"/>
      <c r="E46" s="21"/>
      <c r="F46" s="21"/>
      <c r="G46" s="21"/>
      <c r="H46" s="21"/>
    </row>
    <row r="47" spans="1:12" x14ac:dyDescent="0.25">
      <c r="A47" s="21"/>
      <c r="B47" s="21"/>
      <c r="C47" s="21"/>
      <c r="D47" s="21"/>
      <c r="E47" s="21"/>
      <c r="F47" s="21"/>
      <c r="G47" s="21"/>
      <c r="H47" s="21"/>
    </row>
    <row r="48" spans="1:12" x14ac:dyDescent="0.25">
      <c r="A48" s="21"/>
      <c r="B48" s="21"/>
      <c r="C48" s="21"/>
      <c r="D48" s="21"/>
      <c r="E48" s="21"/>
      <c r="F48" s="21"/>
      <c r="G48" s="21"/>
      <c r="H48" s="21"/>
    </row>
    <row r="49" spans="1:8" x14ac:dyDescent="0.25">
      <c r="A49" s="21"/>
      <c r="B49" s="21"/>
      <c r="C49" s="21"/>
      <c r="D49" s="21"/>
      <c r="E49" s="21"/>
      <c r="F49" s="21"/>
      <c r="G49" s="21"/>
      <c r="H49" s="21"/>
    </row>
    <row r="50" spans="1:8" x14ac:dyDescent="0.25">
      <c r="A50" s="21"/>
      <c r="B50" s="21"/>
      <c r="C50" s="21"/>
      <c r="D50" s="21"/>
      <c r="E50" s="21"/>
      <c r="F50" s="21"/>
      <c r="G50" s="21"/>
      <c r="H50" s="21"/>
    </row>
    <row r="51" spans="1:8" x14ac:dyDescent="0.25">
      <c r="A51" s="21"/>
      <c r="B51" s="21"/>
      <c r="C51" s="21"/>
      <c r="D51" s="21"/>
      <c r="E51" s="21"/>
      <c r="F51" s="21"/>
      <c r="G51" s="21"/>
      <c r="H51" s="21"/>
    </row>
    <row r="52" spans="1:8" x14ac:dyDescent="0.25">
      <c r="A52" s="21"/>
      <c r="B52" s="21"/>
      <c r="C52" s="21"/>
      <c r="D52" s="21"/>
      <c r="E52" s="21"/>
      <c r="F52" s="21"/>
      <c r="G52" s="21"/>
      <c r="H52" s="21"/>
    </row>
    <row r="53" spans="1:8" x14ac:dyDescent="0.25">
      <c r="A53" s="21"/>
      <c r="B53" s="21"/>
      <c r="C53" s="21"/>
      <c r="D53" s="21"/>
      <c r="E53" s="21"/>
      <c r="F53" s="21"/>
      <c r="G53" s="21"/>
      <c r="H53" s="21"/>
    </row>
    <row r="54" spans="1:8" x14ac:dyDescent="0.25">
      <c r="A54" s="21"/>
      <c r="B54" s="21"/>
      <c r="C54" s="21"/>
      <c r="D54" s="21"/>
      <c r="E54" s="21"/>
      <c r="F54" s="21"/>
      <c r="G54" s="21"/>
      <c r="H54" s="21"/>
    </row>
    <row r="55" spans="1:8" x14ac:dyDescent="0.25">
      <c r="A55" s="21"/>
      <c r="B55" s="21"/>
      <c r="C55" s="21"/>
      <c r="D55" s="21"/>
      <c r="E55" s="21"/>
      <c r="F55" s="21"/>
      <c r="G55" s="21"/>
      <c r="H55" s="21"/>
    </row>
    <row r="56" spans="1:8" x14ac:dyDescent="0.25">
      <c r="A56" s="21"/>
      <c r="B56" s="21"/>
      <c r="C56" s="21"/>
      <c r="D56" s="21"/>
      <c r="E56" s="21"/>
      <c r="F56" s="21"/>
      <c r="G56" s="21"/>
      <c r="H56" s="21"/>
    </row>
    <row r="57" spans="1:8" x14ac:dyDescent="0.25">
      <c r="A57" s="21"/>
      <c r="B57" s="21"/>
      <c r="C57" s="21"/>
      <c r="D57" s="21"/>
      <c r="E57" s="21"/>
      <c r="F57" s="21"/>
      <c r="G57" s="21"/>
      <c r="H57" s="21"/>
    </row>
    <row r="58" spans="1:8" x14ac:dyDescent="0.25">
      <c r="A58" s="21"/>
      <c r="B58" s="21"/>
      <c r="C58" s="21"/>
      <c r="D58" s="21"/>
      <c r="E58" s="21"/>
      <c r="F58" s="21"/>
      <c r="G58" s="21"/>
      <c r="H58" s="21"/>
    </row>
    <row r="59" spans="1:8" x14ac:dyDescent="0.25">
      <c r="A59" s="21"/>
      <c r="B59" s="21"/>
      <c r="C59" s="21"/>
      <c r="D59" s="21"/>
      <c r="E59" s="21"/>
      <c r="F59" s="21"/>
      <c r="G59" s="21"/>
      <c r="H59" s="21"/>
    </row>
    <row r="60" spans="1:8" x14ac:dyDescent="0.25">
      <c r="A60" s="21"/>
      <c r="B60" s="21"/>
      <c r="C60" s="21"/>
      <c r="D60" s="21"/>
      <c r="E60" s="21"/>
      <c r="F60" s="21"/>
      <c r="G60" s="21"/>
      <c r="H60" s="21"/>
    </row>
    <row r="61" spans="1:8" x14ac:dyDescent="0.25">
      <c r="A61" s="21"/>
      <c r="B61" s="21"/>
      <c r="C61" s="21"/>
      <c r="D61" s="21"/>
      <c r="E61" s="21"/>
      <c r="F61" s="21"/>
      <c r="G61" s="21"/>
      <c r="H61" s="21"/>
    </row>
    <row r="62" spans="1:8" x14ac:dyDescent="0.25">
      <c r="A62" s="21"/>
      <c r="B62" s="21"/>
      <c r="C62" s="21"/>
      <c r="D62" s="21"/>
      <c r="E62" s="21"/>
      <c r="F62" s="21"/>
      <c r="G62" s="21"/>
      <c r="H62" s="21"/>
    </row>
    <row r="63" spans="1:8" x14ac:dyDescent="0.25">
      <c r="A63" s="21"/>
      <c r="B63" s="21"/>
      <c r="C63" s="21"/>
      <c r="D63" s="21"/>
      <c r="E63" s="21"/>
      <c r="F63" s="21"/>
      <c r="G63" s="21"/>
      <c r="H63" s="21"/>
    </row>
    <row r="64" spans="1:8" x14ac:dyDescent="0.25">
      <c r="A64" s="21"/>
      <c r="B64" s="21"/>
      <c r="C64" s="21"/>
      <c r="D64" s="21"/>
      <c r="E64" s="21"/>
      <c r="F64" s="21"/>
      <c r="G64" s="21"/>
      <c r="H64" s="21"/>
    </row>
    <row r="65" spans="1:8" x14ac:dyDescent="0.25">
      <c r="A65" s="21"/>
      <c r="B65" s="21"/>
      <c r="C65" s="21"/>
      <c r="D65" s="21"/>
      <c r="E65" s="21"/>
      <c r="F65" s="21"/>
      <c r="G65" s="21"/>
      <c r="H65" s="21"/>
    </row>
    <row r="66" spans="1:8" x14ac:dyDescent="0.25">
      <c r="A66" s="21"/>
      <c r="B66" s="21"/>
      <c r="C66" s="21"/>
      <c r="D66" s="21"/>
      <c r="E66" s="21"/>
      <c r="F66" s="21"/>
      <c r="G66" s="21"/>
      <c r="H66" s="21"/>
    </row>
    <row r="67" spans="1:8" x14ac:dyDescent="0.25">
      <c r="A67" s="21"/>
      <c r="B67" s="21"/>
      <c r="C67" s="21"/>
      <c r="D67" s="21"/>
      <c r="E67" s="21"/>
      <c r="F67" s="21"/>
      <c r="G67" s="21"/>
      <c r="H67" s="21"/>
    </row>
    <row r="68" spans="1:8" x14ac:dyDescent="0.25">
      <c r="A68" s="21"/>
      <c r="B68" s="21"/>
      <c r="C68" s="21"/>
      <c r="D68" s="21"/>
      <c r="E68" s="21"/>
      <c r="F68" s="21"/>
      <c r="G68" s="21"/>
      <c r="H68" s="21"/>
    </row>
    <row r="69" spans="1:8" x14ac:dyDescent="0.25">
      <c r="A69" s="21"/>
      <c r="B69" s="21"/>
      <c r="C69" s="21"/>
      <c r="D69" s="21"/>
      <c r="E69" s="21"/>
      <c r="F69" s="21"/>
      <c r="G69" s="21"/>
      <c r="H69" s="21"/>
    </row>
    <row r="70" spans="1:8" x14ac:dyDescent="0.25">
      <c r="A70" s="21"/>
      <c r="B70" s="21"/>
      <c r="C70" s="21"/>
      <c r="D70" s="21"/>
      <c r="E70" s="21"/>
      <c r="F70" s="21"/>
      <c r="G70" s="21"/>
      <c r="H70" s="21"/>
    </row>
    <row r="71" spans="1:8" x14ac:dyDescent="0.25">
      <c r="A71" s="21"/>
      <c r="B71" s="21"/>
      <c r="C71" s="21"/>
      <c r="D71" s="21"/>
      <c r="E71" s="21"/>
      <c r="F71" s="21"/>
      <c r="G71" s="21"/>
      <c r="H71" s="21"/>
    </row>
    <row r="72" spans="1:8" x14ac:dyDescent="0.25">
      <c r="A72" s="21"/>
      <c r="B72" s="21"/>
      <c r="C72" s="21"/>
      <c r="D72" s="21"/>
      <c r="E72" s="21"/>
      <c r="F72" s="21"/>
      <c r="G72" s="21"/>
      <c r="H72" s="21"/>
    </row>
    <row r="73" spans="1:8" x14ac:dyDescent="0.25">
      <c r="A73" s="21"/>
      <c r="B73" s="21"/>
      <c r="C73" s="21"/>
      <c r="D73" s="21"/>
      <c r="E73" s="21"/>
      <c r="F73" s="21"/>
      <c r="G73" s="21"/>
      <c r="H73" s="21"/>
    </row>
    <row r="74" spans="1:8" x14ac:dyDescent="0.25">
      <c r="A74" s="21"/>
      <c r="B74" s="21"/>
      <c r="C74" s="21"/>
      <c r="D74" s="21"/>
      <c r="E74" s="21"/>
      <c r="F74" s="21"/>
      <c r="G74" s="21"/>
      <c r="H74" s="21"/>
    </row>
    <row r="75" spans="1:8" x14ac:dyDescent="0.25">
      <c r="A75" s="21"/>
      <c r="B75" s="21"/>
      <c r="C75" s="21"/>
      <c r="D75" s="21"/>
      <c r="E75" s="21"/>
      <c r="F75" s="21"/>
      <c r="G75" s="21"/>
      <c r="H75" s="21"/>
    </row>
    <row r="76" spans="1:8" x14ac:dyDescent="0.25">
      <c r="A76" s="21"/>
      <c r="B76" s="21"/>
      <c r="C76" s="21"/>
      <c r="D76" s="21"/>
      <c r="E76" s="21"/>
      <c r="F76" s="21"/>
      <c r="G76" s="21"/>
      <c r="H76" s="21"/>
    </row>
    <row r="77" spans="1:8" x14ac:dyDescent="0.25">
      <c r="A77" s="21"/>
      <c r="B77" s="21"/>
      <c r="C77" s="21"/>
      <c r="D77" s="21"/>
      <c r="E77" s="21"/>
      <c r="F77" s="21"/>
      <c r="G77" s="21"/>
      <c r="H77" s="21"/>
    </row>
    <row r="78" spans="1:8" x14ac:dyDescent="0.25">
      <c r="A78" s="21"/>
      <c r="B78" s="21"/>
      <c r="C78" s="21"/>
      <c r="D78" s="21"/>
      <c r="E78" s="21"/>
      <c r="F78" s="21"/>
      <c r="G78" s="21"/>
      <c r="H78" s="21"/>
    </row>
    <row r="79" spans="1:8" x14ac:dyDescent="0.25">
      <c r="A79" s="21"/>
      <c r="B79" s="21"/>
      <c r="C79" s="21"/>
      <c r="D79" s="21"/>
      <c r="E79" s="21"/>
      <c r="F79" s="21"/>
      <c r="G79" s="21"/>
      <c r="H79" s="21"/>
    </row>
    <row r="80" spans="1:8" x14ac:dyDescent="0.25">
      <c r="A80" s="21"/>
      <c r="B80" s="21"/>
      <c r="C80" s="21"/>
      <c r="D80" s="21"/>
      <c r="E80" s="21"/>
      <c r="F80" s="21"/>
      <c r="G80" s="21"/>
      <c r="H80" s="21"/>
    </row>
    <row r="81" spans="1:8" x14ac:dyDescent="0.25">
      <c r="A81" s="21"/>
      <c r="B81" s="21"/>
      <c r="C81" s="21"/>
      <c r="D81" s="21"/>
      <c r="E81" s="21"/>
      <c r="F81" s="21"/>
      <c r="G81" s="21"/>
      <c r="H81" s="21"/>
    </row>
    <row r="82" spans="1:8" x14ac:dyDescent="0.25">
      <c r="A82" s="21"/>
      <c r="B82" s="21"/>
      <c r="C82" s="21"/>
      <c r="D82" s="21"/>
      <c r="E82" s="21"/>
      <c r="F82" s="21"/>
      <c r="G82" s="21"/>
      <c r="H82" s="21"/>
    </row>
    <row r="83" spans="1:8" x14ac:dyDescent="0.25">
      <c r="A83" s="21"/>
      <c r="B83" s="21"/>
      <c r="C83" s="21"/>
      <c r="D83" s="21"/>
      <c r="E83" s="21"/>
      <c r="F83" s="21"/>
      <c r="G83" s="21"/>
      <c r="H83" s="21"/>
    </row>
    <row r="84" spans="1:8" x14ac:dyDescent="0.25">
      <c r="A84" s="21"/>
      <c r="B84" s="21"/>
      <c r="C84" s="21"/>
      <c r="D84" s="21"/>
      <c r="E84" s="21"/>
      <c r="F84" s="21"/>
      <c r="G84" s="21"/>
      <c r="H84" s="21"/>
    </row>
    <row r="85" spans="1:8" x14ac:dyDescent="0.25">
      <c r="A85" s="21"/>
      <c r="B85" s="21"/>
      <c r="C85" s="21"/>
      <c r="D85" s="21"/>
      <c r="E85" s="21"/>
      <c r="F85" s="21"/>
      <c r="G85" s="21"/>
      <c r="H85" s="21"/>
    </row>
    <row r="86" spans="1:8" x14ac:dyDescent="0.25">
      <c r="A86" s="21"/>
      <c r="B86" s="21"/>
      <c r="C86" s="21"/>
      <c r="D86" s="21"/>
      <c r="E86" s="21"/>
      <c r="F86" s="21"/>
      <c r="G86" s="21"/>
      <c r="H86" s="21"/>
    </row>
    <row r="87" spans="1:8" x14ac:dyDescent="0.25">
      <c r="A87" s="21"/>
      <c r="B87" s="21"/>
      <c r="C87" s="21"/>
      <c r="D87" s="21"/>
      <c r="E87" s="21"/>
      <c r="F87" s="21"/>
      <c r="G87" s="21"/>
      <c r="H87" s="21"/>
    </row>
    <row r="88" spans="1:8" x14ac:dyDescent="0.25">
      <c r="A88" s="21"/>
      <c r="B88" s="21"/>
      <c r="C88" s="21"/>
      <c r="D88" s="21"/>
      <c r="E88" s="21"/>
      <c r="F88" s="21"/>
      <c r="G88" s="21"/>
      <c r="H88" s="21"/>
    </row>
    <row r="89" spans="1:8" x14ac:dyDescent="0.25">
      <c r="A89" s="21"/>
      <c r="B89" s="21"/>
      <c r="C89" s="21"/>
      <c r="D89" s="21"/>
      <c r="E89" s="21"/>
      <c r="F89" s="21"/>
      <c r="G89" s="21"/>
      <c r="H89" s="21"/>
    </row>
    <row r="90" spans="1:8" x14ac:dyDescent="0.25">
      <c r="A90" s="21"/>
      <c r="B90" s="21"/>
      <c r="C90" s="21"/>
      <c r="D90" s="21"/>
      <c r="E90" s="21"/>
      <c r="F90" s="21"/>
      <c r="G90" s="21"/>
      <c r="H90" s="21"/>
    </row>
    <row r="91" spans="1:8" x14ac:dyDescent="0.25">
      <c r="A91" s="21"/>
      <c r="B91" s="21"/>
      <c r="C91" s="21"/>
      <c r="D91" s="21"/>
      <c r="E91" s="21"/>
      <c r="F91" s="21"/>
      <c r="G91" s="21"/>
      <c r="H91" s="21"/>
    </row>
  </sheetData>
  <sheetProtection algorithmName="SHA-512" hashValue="3+wo12Okd15kdYj9v72Cm0RL0GRARuDsW8aIULgnNUpjyjFj5pjwCianjDSGiD12kEt3Y6U374xjZ7U2U7G//g==" saltValue="CDZ0LsBYWitSDEOr1rQmwA==" spinCount="100000" sheet="1" objects="1" scenarios="1" selectLockedCells="1" selectUnlockedCells="1"/>
  <mergeCells count="3">
    <mergeCell ref="I3:J3"/>
    <mergeCell ref="K3:L3"/>
    <mergeCell ref="A2:L2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E95D-0D53-43E1-8434-77FD31525F57}">
  <dimension ref="A1:S26"/>
  <sheetViews>
    <sheetView topLeftCell="J1" workbookViewId="0">
      <selection activeCell="J1" sqref="J1"/>
    </sheetView>
  </sheetViews>
  <sheetFormatPr defaultRowHeight="15" x14ac:dyDescent="0.25"/>
  <cols>
    <col min="12" max="12" width="15.42578125" customWidth="1"/>
    <col min="13" max="13" width="16.28515625" customWidth="1"/>
    <col min="14" max="14" width="11.7109375" bestFit="1" customWidth="1"/>
  </cols>
  <sheetData>
    <row r="1" spans="1:19" ht="18.75" x14ac:dyDescent="0.3">
      <c r="A1">
        <v>133</v>
      </c>
      <c r="B1">
        <v>125</v>
      </c>
      <c r="C1">
        <v>120</v>
      </c>
      <c r="D1">
        <v>118</v>
      </c>
      <c r="E1">
        <v>105</v>
      </c>
      <c r="F1">
        <v>79</v>
      </c>
      <c r="J1" s="46" t="s">
        <v>56</v>
      </c>
      <c r="K1" s="45"/>
      <c r="L1" s="47"/>
      <c r="M1" s="45"/>
      <c r="N1" s="45"/>
      <c r="O1" s="45"/>
      <c r="P1" s="45"/>
    </row>
    <row r="2" spans="1:19" ht="18.75" x14ac:dyDescent="0.3">
      <c r="A2">
        <v>140</v>
      </c>
      <c r="B2">
        <v>138</v>
      </c>
      <c r="C2">
        <v>131</v>
      </c>
      <c r="D2">
        <v>119</v>
      </c>
      <c r="E2">
        <v>106</v>
      </c>
      <c r="F2">
        <v>95</v>
      </c>
      <c r="J2" s="46"/>
      <c r="K2" s="45"/>
      <c r="L2" s="47"/>
      <c r="M2" s="45"/>
      <c r="N2" s="45"/>
      <c r="O2" s="45"/>
      <c r="P2" s="45"/>
    </row>
    <row r="3" spans="1:19" x14ac:dyDescent="0.25">
      <c r="A3">
        <v>362</v>
      </c>
      <c r="B3">
        <v>350</v>
      </c>
      <c r="C3">
        <v>335</v>
      </c>
      <c r="D3">
        <v>326</v>
      </c>
      <c r="E3">
        <v>293</v>
      </c>
      <c r="F3">
        <v>259</v>
      </c>
      <c r="J3" s="45"/>
      <c r="K3" s="45" t="s">
        <v>49</v>
      </c>
      <c r="L3" s="47" t="s">
        <v>57</v>
      </c>
      <c r="M3" s="45" t="s">
        <v>50</v>
      </c>
      <c r="N3" s="45" t="s">
        <v>58</v>
      </c>
      <c r="O3" s="45"/>
      <c r="P3" s="45"/>
    </row>
    <row r="4" spans="1:19" x14ac:dyDescent="0.25">
      <c r="A4">
        <v>200</v>
      </c>
      <c r="B4">
        <v>200</v>
      </c>
      <c r="C4">
        <v>190</v>
      </c>
      <c r="D4">
        <v>184</v>
      </c>
      <c r="E4">
        <v>172</v>
      </c>
      <c r="F4">
        <v>160</v>
      </c>
      <c r="J4" s="48">
        <v>42186</v>
      </c>
      <c r="K4" s="45">
        <v>5502</v>
      </c>
      <c r="L4" s="47">
        <v>-75</v>
      </c>
      <c r="M4" s="49">
        <v>-1.34E-2</v>
      </c>
      <c r="N4" s="47" t="s">
        <v>51</v>
      </c>
      <c r="O4" s="47" t="s">
        <v>47</v>
      </c>
      <c r="P4" s="45"/>
    </row>
    <row r="5" spans="1:19" x14ac:dyDescent="0.25">
      <c r="A5">
        <v>483</v>
      </c>
      <c r="B5">
        <v>442</v>
      </c>
      <c r="C5">
        <v>421</v>
      </c>
      <c r="D5">
        <v>394</v>
      </c>
      <c r="E5">
        <v>344</v>
      </c>
      <c r="F5">
        <v>302</v>
      </c>
      <c r="J5" s="48">
        <v>42552</v>
      </c>
      <c r="K5" s="45">
        <v>5520</v>
      </c>
      <c r="L5" s="47">
        <f>K5-K4</f>
        <v>18</v>
      </c>
      <c r="M5" s="49">
        <f>L5/K4</f>
        <v>3.2715376226826608E-3</v>
      </c>
      <c r="N5" s="45"/>
      <c r="O5" s="45"/>
      <c r="P5" s="45"/>
    </row>
    <row r="6" spans="1:19" x14ac:dyDescent="0.25">
      <c r="A6">
        <v>177</v>
      </c>
      <c r="B6">
        <v>163</v>
      </c>
      <c r="C6">
        <v>173</v>
      </c>
      <c r="D6">
        <v>159</v>
      </c>
      <c r="E6">
        <v>152</v>
      </c>
      <c r="F6">
        <v>127</v>
      </c>
      <c r="J6" s="48">
        <v>42917</v>
      </c>
      <c r="K6" s="45">
        <v>5328</v>
      </c>
      <c r="L6" s="47">
        <f t="shared" ref="L6:L11" si="0">K6-K5</f>
        <v>-192</v>
      </c>
      <c r="M6" s="49">
        <f t="shared" ref="M6:M11" si="1">L6/K5</f>
        <v>-3.4782608695652174E-2</v>
      </c>
      <c r="N6" s="50">
        <f>L6</f>
        <v>-192</v>
      </c>
      <c r="O6" s="49">
        <f>N6/K5</f>
        <v>-3.4782608695652174E-2</v>
      </c>
      <c r="P6" s="45"/>
    </row>
    <row r="7" spans="1:19" x14ac:dyDescent="0.25">
      <c r="A7">
        <v>296</v>
      </c>
      <c r="B7">
        <v>276</v>
      </c>
      <c r="C7">
        <v>240</v>
      </c>
      <c r="D7">
        <v>225</v>
      </c>
      <c r="E7">
        <v>207</v>
      </c>
      <c r="F7">
        <v>180</v>
      </c>
      <c r="J7" s="48">
        <v>43282</v>
      </c>
      <c r="K7" s="45">
        <v>5064</v>
      </c>
      <c r="L7" s="47">
        <f t="shared" si="0"/>
        <v>-264</v>
      </c>
      <c r="M7" s="49">
        <f t="shared" si="1"/>
        <v>-4.954954954954955E-2</v>
      </c>
      <c r="N7" s="50">
        <f>L6+L7</f>
        <v>-456</v>
      </c>
      <c r="O7" s="49">
        <f>N7/K5</f>
        <v>-8.2608695652173908E-2</v>
      </c>
      <c r="P7" s="45"/>
    </row>
    <row r="8" spans="1:19" x14ac:dyDescent="0.25">
      <c r="A8">
        <v>61</v>
      </c>
      <c r="B8">
        <v>59</v>
      </c>
      <c r="C8">
        <v>56</v>
      </c>
      <c r="D8">
        <v>51</v>
      </c>
      <c r="E8">
        <v>47</v>
      </c>
      <c r="F8">
        <v>40</v>
      </c>
      <c r="J8" s="48">
        <v>43647</v>
      </c>
      <c r="K8" s="45">
        <v>4768</v>
      </c>
      <c r="L8" s="47">
        <f t="shared" si="0"/>
        <v>-296</v>
      </c>
      <c r="M8" s="49">
        <f t="shared" si="1"/>
        <v>-5.845181674565561E-2</v>
      </c>
      <c r="N8" s="50">
        <f>N7+L8</f>
        <v>-752</v>
      </c>
      <c r="O8" s="49">
        <f>N8/K5</f>
        <v>-0.13623188405797101</v>
      </c>
      <c r="P8" s="45"/>
    </row>
    <row r="9" spans="1:19" x14ac:dyDescent="0.25">
      <c r="A9">
        <v>87</v>
      </c>
      <c r="B9">
        <v>93</v>
      </c>
      <c r="C9">
        <v>85</v>
      </c>
      <c r="D9">
        <v>82</v>
      </c>
      <c r="E9">
        <v>76</v>
      </c>
      <c r="F9">
        <v>60</v>
      </c>
      <c r="J9" s="48">
        <v>44013</v>
      </c>
      <c r="K9" s="45">
        <v>4476</v>
      </c>
      <c r="L9" s="47">
        <f t="shared" si="0"/>
        <v>-292</v>
      </c>
      <c r="M9" s="49">
        <f t="shared" si="1"/>
        <v>-6.1241610738255035E-2</v>
      </c>
      <c r="N9" s="50">
        <f>N8+L9</f>
        <v>-1044</v>
      </c>
      <c r="O9" s="49">
        <f>N9/K5</f>
        <v>-0.18913043478260869</v>
      </c>
      <c r="P9" s="45"/>
    </row>
    <row r="10" spans="1:19" x14ac:dyDescent="0.25">
      <c r="A10">
        <v>121</v>
      </c>
      <c r="B10">
        <v>118</v>
      </c>
      <c r="C10">
        <v>113</v>
      </c>
      <c r="D10">
        <v>106</v>
      </c>
      <c r="E10">
        <v>91</v>
      </c>
      <c r="F10">
        <v>91</v>
      </c>
      <c r="J10" s="48">
        <v>44378</v>
      </c>
      <c r="K10" s="45">
        <v>4063</v>
      </c>
      <c r="L10" s="47">
        <f t="shared" si="0"/>
        <v>-413</v>
      </c>
      <c r="M10" s="49">
        <f t="shared" si="1"/>
        <v>-9.2269883824843607E-2</v>
      </c>
      <c r="N10" s="50">
        <f>N9+L10</f>
        <v>-1457</v>
      </c>
      <c r="O10" s="49">
        <f>N10/K5</f>
        <v>-0.26394927536231882</v>
      </c>
      <c r="P10" s="45"/>
    </row>
    <row r="11" spans="1:19" x14ac:dyDescent="0.25">
      <c r="A11">
        <v>178</v>
      </c>
      <c r="B11">
        <v>180</v>
      </c>
      <c r="C11">
        <v>174</v>
      </c>
      <c r="D11">
        <v>166</v>
      </c>
      <c r="E11">
        <v>154</v>
      </c>
      <c r="F11">
        <v>139</v>
      </c>
      <c r="J11" s="48">
        <v>44743</v>
      </c>
      <c r="K11" s="45">
        <v>3594</v>
      </c>
      <c r="L11" s="47">
        <f t="shared" si="0"/>
        <v>-469</v>
      </c>
      <c r="M11" s="49">
        <f t="shared" si="1"/>
        <v>-0.11543194683731232</v>
      </c>
      <c r="N11" s="50">
        <f>N10+L11</f>
        <v>-1926</v>
      </c>
      <c r="O11" s="49">
        <f>N11/K5</f>
        <v>-0.34891304347826085</v>
      </c>
      <c r="P11" s="45"/>
    </row>
    <row r="12" spans="1:19" x14ac:dyDescent="0.25">
      <c r="A12">
        <v>348</v>
      </c>
      <c r="B12">
        <v>325</v>
      </c>
      <c r="C12">
        <v>315</v>
      </c>
      <c r="D12">
        <v>304</v>
      </c>
      <c r="E12">
        <v>274</v>
      </c>
      <c r="F12">
        <v>235</v>
      </c>
      <c r="J12" s="48"/>
      <c r="K12" s="45"/>
      <c r="L12" s="47"/>
      <c r="M12" s="45"/>
      <c r="N12" s="45"/>
      <c r="O12" s="45"/>
      <c r="P12" s="45"/>
    </row>
    <row r="13" spans="1:19" x14ac:dyDescent="0.25">
      <c r="A13">
        <v>30</v>
      </c>
      <c r="B13">
        <v>30</v>
      </c>
      <c r="C13">
        <v>24</v>
      </c>
      <c r="D13">
        <v>24</v>
      </c>
      <c r="E13">
        <v>22</v>
      </c>
      <c r="F13">
        <v>23</v>
      </c>
      <c r="J13" s="43" t="s">
        <v>38</v>
      </c>
      <c r="L13" s="40"/>
    </row>
    <row r="14" spans="1:19" x14ac:dyDescent="0.25">
      <c r="A14">
        <v>167</v>
      </c>
      <c r="B14">
        <v>167</v>
      </c>
      <c r="C14">
        <v>153</v>
      </c>
      <c r="D14">
        <v>140</v>
      </c>
      <c r="E14">
        <v>137</v>
      </c>
      <c r="F14">
        <v>122</v>
      </c>
      <c r="J14" s="41"/>
      <c r="L14" s="40"/>
      <c r="S14" s="45"/>
    </row>
    <row r="15" spans="1:19" x14ac:dyDescent="0.25">
      <c r="A15">
        <v>91</v>
      </c>
      <c r="B15">
        <v>88</v>
      </c>
      <c r="C15">
        <v>81</v>
      </c>
      <c r="D15">
        <v>76</v>
      </c>
      <c r="E15">
        <v>70</v>
      </c>
      <c r="F15">
        <v>63</v>
      </c>
      <c r="J15" s="41"/>
      <c r="L15" s="40"/>
    </row>
    <row r="16" spans="1:19" x14ac:dyDescent="0.25">
      <c r="A16">
        <v>128</v>
      </c>
      <c r="B16">
        <v>103</v>
      </c>
      <c r="C16">
        <v>98</v>
      </c>
      <c r="D16">
        <v>87</v>
      </c>
      <c r="E16">
        <v>79</v>
      </c>
      <c r="F16">
        <v>73</v>
      </c>
      <c r="J16" s="41"/>
      <c r="L16" s="40"/>
    </row>
    <row r="17" spans="1:12" x14ac:dyDescent="0.25">
      <c r="A17">
        <v>15</v>
      </c>
      <c r="B17">
        <v>14</v>
      </c>
      <c r="C17">
        <v>13</v>
      </c>
      <c r="D17">
        <v>11</v>
      </c>
      <c r="E17">
        <v>8</v>
      </c>
      <c r="F17">
        <v>6</v>
      </c>
    </row>
    <row r="18" spans="1:12" x14ac:dyDescent="0.25">
      <c r="A18">
        <v>111</v>
      </c>
      <c r="B18">
        <v>97</v>
      </c>
      <c r="C18">
        <v>86</v>
      </c>
      <c r="D18">
        <v>81</v>
      </c>
      <c r="E18">
        <v>75</v>
      </c>
      <c r="F18">
        <v>65</v>
      </c>
    </row>
    <row r="19" spans="1:12" x14ac:dyDescent="0.25">
      <c r="A19">
        <v>292</v>
      </c>
      <c r="B19">
        <v>284</v>
      </c>
      <c r="C19">
        <v>261</v>
      </c>
      <c r="D19">
        <v>249</v>
      </c>
      <c r="E19">
        <v>229</v>
      </c>
      <c r="F19">
        <v>208</v>
      </c>
      <c r="L19" s="35"/>
    </row>
    <row r="20" spans="1:12" x14ac:dyDescent="0.25">
      <c r="A20">
        <v>122</v>
      </c>
      <c r="B20">
        <v>107</v>
      </c>
      <c r="C20">
        <v>102</v>
      </c>
      <c r="D20">
        <v>98</v>
      </c>
      <c r="E20">
        <v>90</v>
      </c>
      <c r="F20">
        <v>76</v>
      </c>
    </row>
    <row r="21" spans="1:12" x14ac:dyDescent="0.25">
      <c r="A21">
        <v>49</v>
      </c>
      <c r="B21">
        <v>46</v>
      </c>
      <c r="C21">
        <v>41</v>
      </c>
      <c r="D21">
        <v>38</v>
      </c>
      <c r="E21">
        <v>38</v>
      </c>
      <c r="F21">
        <v>29</v>
      </c>
    </row>
    <row r="22" spans="1:12" x14ac:dyDescent="0.25">
      <c r="A22">
        <v>256</v>
      </c>
      <c r="B22">
        <v>248</v>
      </c>
      <c r="C22">
        <v>232</v>
      </c>
      <c r="D22">
        <v>218</v>
      </c>
      <c r="E22">
        <v>198</v>
      </c>
      <c r="F22">
        <v>179</v>
      </c>
    </row>
    <row r="23" spans="1:12" x14ac:dyDescent="0.25">
      <c r="A23">
        <v>24</v>
      </c>
      <c r="B23">
        <v>26</v>
      </c>
      <c r="C23">
        <v>25</v>
      </c>
      <c r="D23">
        <v>22</v>
      </c>
      <c r="E23">
        <v>19</v>
      </c>
      <c r="F23">
        <v>13</v>
      </c>
    </row>
    <row r="25" spans="1:12" x14ac:dyDescent="0.25">
      <c r="A25">
        <v>5328</v>
      </c>
      <c r="B25">
        <v>5064</v>
      </c>
      <c r="C25">
        <v>4768</v>
      </c>
      <c r="D25">
        <v>4476</v>
      </c>
      <c r="E25">
        <v>4063</v>
      </c>
      <c r="F25">
        <v>3594</v>
      </c>
    </row>
    <row r="26" spans="1:12" x14ac:dyDescent="0.25">
      <c r="B26" s="35">
        <f>SUM((B25-A25)/A25)</f>
        <v>-4.954954954954955E-2</v>
      </c>
      <c r="C26" s="35">
        <f t="shared" ref="C26:F26" si="2">SUM((C25-B25)/B25)</f>
        <v>-5.845181674565561E-2</v>
      </c>
      <c r="D26" s="35">
        <f t="shared" si="2"/>
        <v>-6.1241610738255035E-2</v>
      </c>
      <c r="E26" s="35">
        <f t="shared" si="2"/>
        <v>-9.2269883824843607E-2</v>
      </c>
      <c r="F26" s="35">
        <f t="shared" si="2"/>
        <v>-0.11543194683731232</v>
      </c>
    </row>
  </sheetData>
  <sheetProtection algorithmName="SHA-512" hashValue="I3MepYBkpPY9JW5tf8IRwoDSpVazi/YAG1AC3l9ijlcnv8wm2KNAAqaHAjIUXqUPNzWssSh3/2S0EN86LetzFQ==" saltValue="evpN6YbUyrr1iqUAgyyOf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4A5F-8923-4166-8B97-A1510CDAF963}">
  <dimension ref="A1:C28"/>
  <sheetViews>
    <sheetView workbookViewId="0">
      <selection activeCell="U9" sqref="U9"/>
    </sheetView>
  </sheetViews>
  <sheetFormatPr defaultRowHeight="15" x14ac:dyDescent="0.25"/>
  <cols>
    <col min="1" max="1" width="10" customWidth="1"/>
    <col min="3" max="3" width="9.85546875" customWidth="1"/>
  </cols>
  <sheetData>
    <row r="1" spans="1:3" x14ac:dyDescent="0.25">
      <c r="A1" t="s">
        <v>44</v>
      </c>
      <c r="B1" t="s">
        <v>45</v>
      </c>
      <c r="C1" t="s">
        <v>46</v>
      </c>
    </row>
    <row r="2" spans="1:3" x14ac:dyDescent="0.25">
      <c r="A2" s="41">
        <v>42186</v>
      </c>
      <c r="B2" s="35">
        <v>-1.34E-2</v>
      </c>
    </row>
    <row r="3" spans="1:3" x14ac:dyDescent="0.25">
      <c r="A3" s="41">
        <v>42552</v>
      </c>
      <c r="B3" s="35">
        <v>3.2715376226826608E-3</v>
      </c>
    </row>
    <row r="4" spans="1:3" x14ac:dyDescent="0.25">
      <c r="A4" s="41">
        <v>42917</v>
      </c>
      <c r="B4" s="35">
        <v>-3.4782608695652174E-2</v>
      </c>
    </row>
    <row r="5" spans="1:3" x14ac:dyDescent="0.25">
      <c r="A5" s="41">
        <v>43282</v>
      </c>
      <c r="B5" s="35">
        <v>-8.2608695652173908E-2</v>
      </c>
    </row>
    <row r="6" spans="1:3" x14ac:dyDescent="0.25">
      <c r="A6" s="41">
        <v>43647</v>
      </c>
      <c r="B6" s="35">
        <v>-0.13623188405797101</v>
      </c>
    </row>
    <row r="7" spans="1:3" x14ac:dyDescent="0.25">
      <c r="A7" s="41">
        <v>44013</v>
      </c>
      <c r="B7" s="35">
        <v>-0.18913043478260869</v>
      </c>
    </row>
    <row r="8" spans="1:3" x14ac:dyDescent="0.25">
      <c r="A8" s="41">
        <v>44378</v>
      </c>
      <c r="B8" s="35">
        <v>-0.26394927536231882</v>
      </c>
    </row>
    <row r="9" spans="1:3" x14ac:dyDescent="0.25">
      <c r="A9" s="41">
        <v>44743</v>
      </c>
      <c r="B9" s="35">
        <v>-0.34891304347826085</v>
      </c>
      <c r="C9" s="35">
        <f>_xlfn.FORECAST.ETS(A9,$B$2:$B$9,$A$2:$A$9,1,1)</f>
        <v>-0.34886705406717172</v>
      </c>
    </row>
    <row r="10" spans="1:3" x14ac:dyDescent="0.25">
      <c r="A10" s="41">
        <v>45108</v>
      </c>
      <c r="C10" s="35">
        <f>_xlfn.FORECAST.ETS(A10,$B$2:$B$9,$A$2:$A$9,1,1)</f>
        <v>-0.42236162555759127</v>
      </c>
    </row>
    <row r="11" spans="1:3" x14ac:dyDescent="0.25">
      <c r="A11" s="41">
        <v>45474</v>
      </c>
      <c r="C11" s="35">
        <f>_xlfn.FORECAST.ETS(A11,$B$2:$B$9,$A$2:$A$9,1,1)</f>
        <v>-0.49585619704801082</v>
      </c>
    </row>
    <row r="12" spans="1:3" x14ac:dyDescent="0.25">
      <c r="A12" s="41">
        <v>45839</v>
      </c>
      <c r="C12" s="35">
        <f>_xlfn.FORECAST.ETS(A12,$B$2:$B$9,$A$2:$A$9,1,1)</f>
        <v>-0.56935076853843036</v>
      </c>
    </row>
    <row r="13" spans="1:3" x14ac:dyDescent="0.25">
      <c r="A13" s="41">
        <v>46204</v>
      </c>
      <c r="C13" s="35">
        <f>_xlfn.FORECAST.ETS(A13,$B$2:$B$9,$A$2:$A$9,1,1)</f>
        <v>-0.64284534002884985</v>
      </c>
    </row>
    <row r="28" spans="1:1" x14ac:dyDescent="0.25">
      <c r="A28" s="44" t="s">
        <v>59</v>
      </c>
    </row>
  </sheetData>
  <sheetProtection algorithmName="SHA-512" hashValue="IjO8GLi9MFQSdATR+EOrdhTaCln/m1QVy+Ygsv6Ye1Fzj3lprNbET84Wg6b8E4pKG/wHpcEKB/tUNuj92XN5jw==" saltValue="V5NM3H/Q5JS3B/0X4pAfNQ==" spinCount="100000" sheet="1" objects="1" scenarios="1" selectLockedCells="1" selectUnlockedCells="1"/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A682-E63E-4B36-BAEE-DFDF9CFE897F}">
  <dimension ref="A1:C29"/>
  <sheetViews>
    <sheetView workbookViewId="0">
      <selection activeCell="T20" sqref="T20"/>
    </sheetView>
  </sheetViews>
  <sheetFormatPr defaultRowHeight="15" x14ac:dyDescent="0.25"/>
  <cols>
    <col min="1" max="1" width="10" customWidth="1"/>
    <col min="3" max="3" width="9.85546875" customWidth="1"/>
  </cols>
  <sheetData>
    <row r="1" spans="1:3" x14ac:dyDescent="0.25">
      <c r="A1" t="s">
        <v>44</v>
      </c>
      <c r="B1" t="s">
        <v>45</v>
      </c>
      <c r="C1" t="s">
        <v>46</v>
      </c>
    </row>
    <row r="2" spans="1:3" x14ac:dyDescent="0.25">
      <c r="A2" s="41">
        <v>42186</v>
      </c>
      <c r="B2">
        <v>5502</v>
      </c>
    </row>
    <row r="3" spans="1:3" x14ac:dyDescent="0.25">
      <c r="A3" s="41">
        <v>42552</v>
      </c>
      <c r="B3">
        <v>5520</v>
      </c>
    </row>
    <row r="4" spans="1:3" x14ac:dyDescent="0.25">
      <c r="A4" s="41">
        <v>42917</v>
      </c>
      <c r="B4">
        <v>5328</v>
      </c>
    </row>
    <row r="5" spans="1:3" x14ac:dyDescent="0.25">
      <c r="A5" s="41">
        <v>43282</v>
      </c>
      <c r="B5">
        <v>5064</v>
      </c>
    </row>
    <row r="6" spans="1:3" x14ac:dyDescent="0.25">
      <c r="A6" s="41">
        <v>43647</v>
      </c>
      <c r="B6">
        <v>4768</v>
      </c>
    </row>
    <row r="7" spans="1:3" x14ac:dyDescent="0.25">
      <c r="A7" s="41">
        <v>44013</v>
      </c>
      <c r="B7">
        <v>4476</v>
      </c>
    </row>
    <row r="8" spans="1:3" x14ac:dyDescent="0.25">
      <c r="A8" s="41">
        <v>44378</v>
      </c>
      <c r="B8">
        <v>4063</v>
      </c>
    </row>
    <row r="9" spans="1:3" x14ac:dyDescent="0.25">
      <c r="A9" s="41">
        <v>44743</v>
      </c>
      <c r="B9">
        <v>3594</v>
      </c>
      <c r="C9" s="42">
        <f>_xlfn.FORECAST.ETS(A9,$B$2:$B$9,$A$2:$A$9,1,1)</f>
        <v>3594.1744864292805</v>
      </c>
    </row>
    <row r="10" spans="1:3" x14ac:dyDescent="0.25">
      <c r="A10" s="41">
        <v>45108</v>
      </c>
      <c r="C10" s="42">
        <f>_xlfn.FORECAST.ETS(A10,$B$2:$B$9,$A$2:$A$9,1,1)</f>
        <v>3146.8253831103693</v>
      </c>
    </row>
    <row r="11" spans="1:3" x14ac:dyDescent="0.25">
      <c r="A11" s="41">
        <v>45474</v>
      </c>
      <c r="C11" s="42">
        <f>_xlfn.FORECAST.ETS(A11,$B$2:$B$9,$A$2:$A$9,1,1)</f>
        <v>2699.4762797914582</v>
      </c>
    </row>
    <row r="12" spans="1:3" x14ac:dyDescent="0.25">
      <c r="A12" s="41">
        <v>45839</v>
      </c>
      <c r="C12" s="42">
        <f>_xlfn.FORECAST.ETS(A12,$B$2:$B$9,$A$2:$A$9,1,1)</f>
        <v>2252.1271764725475</v>
      </c>
    </row>
    <row r="13" spans="1:3" x14ac:dyDescent="0.25">
      <c r="A13" s="41">
        <v>46204</v>
      </c>
      <c r="C13" s="42">
        <f>_xlfn.FORECAST.ETS(A13,$B$2:$B$9,$A$2:$A$9,1,1)</f>
        <v>1804.7780731536363</v>
      </c>
    </row>
    <row r="29" spans="1:1" x14ac:dyDescent="0.25">
      <c r="A29" s="44" t="s">
        <v>59</v>
      </c>
    </row>
  </sheetData>
  <sheetProtection algorithmName="SHA-512" hashValue="moR0pDjtlgMfIw0/Zt6A+lWvaWRv/57oyUBB+C2SOjlCIygu22mAmDxKUiLgj+CiAe/i9o6w0wOSNL1FwIs8vw==" saltValue="aicoxk7LEXgz819vRyZlOQ==" spinCount="100000" sheet="1" objects="1" scenarios="1" selectLockedCells="1" selectUnlockedCells="1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Change 2016-2022 Nat and by LA</vt:lpstr>
      <vt:lpstr>Annual &amp; Cumulative Change 2016</vt:lpstr>
      <vt:lpstr>Decline Actual &amp; Projected in %</vt:lpstr>
      <vt:lpstr>Decline Actual &amp; Projected 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McAlister</dc:creator>
  <cp:lastModifiedBy>Jennifer Ross</cp:lastModifiedBy>
  <cp:lastPrinted>2021-11-12T13:53:53Z</cp:lastPrinted>
  <dcterms:created xsi:type="dcterms:W3CDTF">2021-11-12T12:46:04Z</dcterms:created>
  <dcterms:modified xsi:type="dcterms:W3CDTF">2022-11-23T15:04:08Z</dcterms:modified>
</cp:coreProperties>
</file>